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45" windowWidth="6990" windowHeight="2655" tabRatio="753" activeTab="1"/>
  </bookViews>
  <sheets>
    <sheet name="Sales compensation model" sheetId="1" r:id="rId1"/>
    <sheet name="Sales attainment analysis" sheetId="4" r:id="rId2"/>
    <sheet name="Attainment analysis summary" sheetId="5" r:id="rId3"/>
    <sheet name="Revenue comparison" sheetId="6" r:id="rId4"/>
  </sheets>
  <definedNames>
    <definedName name="_xlnm.Print_Area" localSheetId="1">'Sales attainment analysis'!$A$1:$H$159</definedName>
  </definedNames>
  <calcPr calcId="145621"/>
</workbook>
</file>

<file path=xl/calcChain.xml><?xml version="1.0" encoding="utf-8"?>
<calcChain xmlns="http://schemas.openxmlformats.org/spreadsheetml/2006/main">
  <c r="B8" i="4" l="1"/>
  <c r="B27" i="4" s="1"/>
  <c r="D10" i="1"/>
  <c r="D14" i="1" s="1"/>
  <c r="C8" i="4"/>
  <c r="D88" i="4"/>
  <c r="G88" i="4" s="1"/>
  <c r="D89" i="4"/>
  <c r="D90" i="4"/>
  <c r="D91" i="4"/>
  <c r="D92" i="4"/>
  <c r="G92" i="4" s="1"/>
  <c r="D93" i="4"/>
  <c r="D94" i="4"/>
  <c r="D95" i="4"/>
  <c r="D96" i="4"/>
  <c r="G96" i="4" s="1"/>
  <c r="D97" i="4"/>
  <c r="D98" i="4"/>
  <c r="E88" i="4"/>
  <c r="E89" i="4"/>
  <c r="E90" i="4"/>
  <c r="E91" i="4"/>
  <c r="E92" i="4"/>
  <c r="E93" i="4"/>
  <c r="E94" i="4"/>
  <c r="E95" i="4"/>
  <c r="E96" i="4"/>
  <c r="E97" i="4"/>
  <c r="E98" i="4"/>
  <c r="F88" i="4"/>
  <c r="F89" i="4"/>
  <c r="F90" i="4"/>
  <c r="G90" i="4" s="1"/>
  <c r="F91" i="4"/>
  <c r="F92" i="4"/>
  <c r="F93" i="4"/>
  <c r="F94" i="4"/>
  <c r="F95" i="4"/>
  <c r="F96" i="4"/>
  <c r="F97" i="4"/>
  <c r="F98" i="4"/>
  <c r="G98" i="4" s="1"/>
  <c r="D87" i="4"/>
  <c r="E87" i="4"/>
  <c r="F87" i="4"/>
  <c r="D86" i="4"/>
  <c r="G86" i="4" s="1"/>
  <c r="E86" i="4"/>
  <c r="F86" i="4"/>
  <c r="D85" i="4"/>
  <c r="F85" i="4"/>
  <c r="F99" i="4" s="1"/>
  <c r="F84" i="4"/>
  <c r="D84" i="4"/>
  <c r="E84" i="4"/>
  <c r="C85" i="4"/>
  <c r="C86" i="4"/>
  <c r="C87" i="4"/>
  <c r="C88" i="4"/>
  <c r="C89" i="4"/>
  <c r="G89" i="4" s="1"/>
  <c r="C90" i="4"/>
  <c r="C91" i="4"/>
  <c r="C92" i="4"/>
  <c r="C93" i="4"/>
  <c r="G93" i="4" s="1"/>
  <c r="C94" i="4"/>
  <c r="C95" i="4"/>
  <c r="C96" i="4"/>
  <c r="C97" i="4"/>
  <c r="G97" i="4" s="1"/>
  <c r="C98" i="4"/>
  <c r="C84" i="4"/>
  <c r="F10" i="4"/>
  <c r="F11" i="4"/>
  <c r="F106" i="4" s="1"/>
  <c r="F12" i="4"/>
  <c r="F13" i="4"/>
  <c r="F14" i="4"/>
  <c r="F15" i="4"/>
  <c r="F16" i="4"/>
  <c r="F17" i="4"/>
  <c r="F18" i="4"/>
  <c r="F19" i="4"/>
  <c r="G19" i="4" s="1"/>
  <c r="F20" i="4"/>
  <c r="F21" i="4"/>
  <c r="F22" i="4"/>
  <c r="E10" i="4"/>
  <c r="E11" i="4"/>
  <c r="E12" i="4"/>
  <c r="E13" i="4"/>
  <c r="E14" i="4"/>
  <c r="E15" i="4"/>
  <c r="E16" i="4"/>
  <c r="E17" i="4"/>
  <c r="E18" i="4"/>
  <c r="E113" i="4" s="1"/>
  <c r="E19" i="4"/>
  <c r="E20" i="4"/>
  <c r="E21" i="4"/>
  <c r="E22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D9" i="4"/>
  <c r="F9" i="4"/>
  <c r="G9" i="4" s="1"/>
  <c r="C9" i="4"/>
  <c r="D8" i="4"/>
  <c r="E8" i="4"/>
  <c r="F8" i="4"/>
  <c r="B9" i="4"/>
  <c r="B66" i="4"/>
  <c r="B10" i="4"/>
  <c r="B67" i="4"/>
  <c r="B11" i="4"/>
  <c r="B30" i="4" s="1"/>
  <c r="B68" i="4"/>
  <c r="B12" i="4"/>
  <c r="B69" i="4"/>
  <c r="B13" i="4"/>
  <c r="B70" i="4"/>
  <c r="B14" i="4"/>
  <c r="B71" i="4"/>
  <c r="B15" i="4"/>
  <c r="B34" i="4" s="1"/>
  <c r="B72" i="4"/>
  <c r="B16" i="4"/>
  <c r="B73" i="4"/>
  <c r="B17" i="4"/>
  <c r="B74" i="4"/>
  <c r="B18" i="4"/>
  <c r="B75" i="4"/>
  <c r="B19" i="4"/>
  <c r="B38" i="4" s="1"/>
  <c r="B76" i="4"/>
  <c r="B20" i="4"/>
  <c r="B77" i="4"/>
  <c r="B21" i="4"/>
  <c r="B78" i="4"/>
  <c r="B22" i="4"/>
  <c r="B79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46" i="4"/>
  <c r="B28" i="4"/>
  <c r="B29" i="4"/>
  <c r="B31" i="4"/>
  <c r="B32" i="4"/>
  <c r="B33" i="4"/>
  <c r="B35" i="4"/>
  <c r="B36" i="4"/>
  <c r="B37" i="4"/>
  <c r="B39" i="4"/>
  <c r="B40" i="4"/>
  <c r="B41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F80" i="4"/>
  <c r="E80" i="4"/>
  <c r="D80" i="4"/>
  <c r="C80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F61" i="4"/>
  <c r="E61" i="4"/>
  <c r="D61" i="4"/>
  <c r="C61" i="4"/>
  <c r="G27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F42" i="4"/>
  <c r="D42" i="4"/>
  <c r="C42" i="4"/>
  <c r="G22" i="4"/>
  <c r="B98" i="4"/>
  <c r="B117" i="4" s="1"/>
  <c r="B97" i="4"/>
  <c r="B116" i="4"/>
  <c r="B96" i="4"/>
  <c r="B115" i="4" s="1"/>
  <c r="B95" i="4"/>
  <c r="B114" i="4" s="1"/>
  <c r="B94" i="4"/>
  <c r="B113" i="4" s="1"/>
  <c r="B93" i="4"/>
  <c r="B112" i="4"/>
  <c r="B92" i="4"/>
  <c r="B111" i="4" s="1"/>
  <c r="B91" i="4"/>
  <c r="B110" i="4"/>
  <c r="B90" i="4"/>
  <c r="B109" i="4" s="1"/>
  <c r="B89" i="4"/>
  <c r="B108" i="4"/>
  <c r="B88" i="4"/>
  <c r="B107" i="4" s="1"/>
  <c r="B87" i="4"/>
  <c r="B106" i="4" s="1"/>
  <c r="B86" i="4"/>
  <c r="B105" i="4" s="1"/>
  <c r="B85" i="4"/>
  <c r="B104" i="4"/>
  <c r="G84" i="4"/>
  <c r="G87" i="4"/>
  <c r="G91" i="4"/>
  <c r="G95" i="4"/>
  <c r="E10" i="1"/>
  <c r="E14" i="1"/>
  <c r="F10" i="1"/>
  <c r="F14" i="1"/>
  <c r="G10" i="1"/>
  <c r="G14" i="1"/>
  <c r="G32" i="1"/>
  <c r="G52" i="1" s="1"/>
  <c r="G34" i="1"/>
  <c r="G54" i="1" s="1"/>
  <c r="F35" i="1"/>
  <c r="G35" i="1"/>
  <c r="F107" i="4" s="1"/>
  <c r="G36" i="1"/>
  <c r="G56" i="1" s="1"/>
  <c r="F108" i="4"/>
  <c r="F37" i="1"/>
  <c r="G37" i="1"/>
  <c r="F109" i="4" s="1"/>
  <c r="F38" i="1"/>
  <c r="F58" i="1" s="1"/>
  <c r="E110" i="4"/>
  <c r="G39" i="1"/>
  <c r="F111" i="4"/>
  <c r="G40" i="1"/>
  <c r="F112" i="4"/>
  <c r="F41" i="1"/>
  <c r="G43" i="1"/>
  <c r="F115" i="4"/>
  <c r="D43" i="1"/>
  <c r="G45" i="1"/>
  <c r="F117" i="4" s="1"/>
  <c r="G28" i="4"/>
  <c r="G42" i="4"/>
  <c r="E42" i="4"/>
  <c r="E85" i="4"/>
  <c r="E9" i="4"/>
  <c r="F32" i="1"/>
  <c r="F52" i="1" s="1"/>
  <c r="E104" i="4"/>
  <c r="G55" i="1"/>
  <c r="G57" i="1"/>
  <c r="G59" i="1"/>
  <c r="G60" i="1"/>
  <c r="G63" i="1"/>
  <c r="G65" i="1"/>
  <c r="F55" i="1"/>
  <c r="F57" i="1"/>
  <c r="F61" i="1"/>
  <c r="B24" i="1"/>
  <c r="B25" i="1"/>
  <c r="B23" i="1"/>
  <c r="E85" i="1"/>
  <c r="C85" i="1"/>
  <c r="G18" i="1"/>
  <c r="F19" i="1"/>
  <c r="G19" i="1"/>
  <c r="F17" i="1"/>
  <c r="B52" i="1"/>
  <c r="B71" i="1" s="1"/>
  <c r="B53" i="1"/>
  <c r="B72" i="1"/>
  <c r="B54" i="1"/>
  <c r="B73" i="1" s="1"/>
  <c r="B55" i="1"/>
  <c r="B74" i="1"/>
  <c r="B56" i="1"/>
  <c r="B75" i="1" s="1"/>
  <c r="B57" i="1"/>
  <c r="B76" i="1"/>
  <c r="B58" i="1"/>
  <c r="B77" i="1" s="1"/>
  <c r="B59" i="1"/>
  <c r="B78" i="1"/>
  <c r="B60" i="1"/>
  <c r="B79" i="1" s="1"/>
  <c r="B61" i="1"/>
  <c r="B80" i="1"/>
  <c r="B62" i="1"/>
  <c r="B81" i="1" s="1"/>
  <c r="B63" i="1"/>
  <c r="B82" i="1"/>
  <c r="B64" i="1"/>
  <c r="B83" i="1" s="1"/>
  <c r="B65" i="1"/>
  <c r="B84" i="1"/>
  <c r="B51" i="1"/>
  <c r="B70" i="1" s="1"/>
  <c r="B18" i="1"/>
  <c r="B19" i="1"/>
  <c r="B17" i="1"/>
  <c r="H12" i="1"/>
  <c r="C46" i="1"/>
  <c r="H7" i="1"/>
  <c r="H8" i="1"/>
  <c r="H9" i="1"/>
  <c r="D63" i="1" l="1"/>
  <c r="F23" i="4"/>
  <c r="G8" i="4"/>
  <c r="G20" i="4"/>
  <c r="C115" i="4"/>
  <c r="G16" i="4"/>
  <c r="G12" i="4"/>
  <c r="C23" i="4"/>
  <c r="G21" i="4"/>
  <c r="D116" i="4"/>
  <c r="G13" i="4"/>
  <c r="E109" i="4"/>
  <c r="G14" i="4"/>
  <c r="G10" i="4"/>
  <c r="F110" i="4"/>
  <c r="G15" i="4"/>
  <c r="C99" i="4"/>
  <c r="E23" i="4"/>
  <c r="F104" i="4"/>
  <c r="E31" i="1"/>
  <c r="D103" i="4" s="1"/>
  <c r="E32" i="1"/>
  <c r="E33" i="1"/>
  <c r="E38" i="1"/>
  <c r="E42" i="1"/>
  <c r="E62" i="1" s="1"/>
  <c r="E35" i="1"/>
  <c r="E45" i="1"/>
  <c r="E65" i="1" s="1"/>
  <c r="E18" i="1"/>
  <c r="E41" i="1"/>
  <c r="E61" i="1" s="1"/>
  <c r="E44" i="1"/>
  <c r="E64" i="1" s="1"/>
  <c r="E19" i="1"/>
  <c r="E34" i="1"/>
  <c r="E37" i="1"/>
  <c r="E57" i="1" s="1"/>
  <c r="E40" i="1"/>
  <c r="E60" i="1" s="1"/>
  <c r="E43" i="1"/>
  <c r="G17" i="4"/>
  <c r="G80" i="4"/>
  <c r="H10" i="1"/>
  <c r="H14" i="1" s="1"/>
  <c r="E17" i="1"/>
  <c r="E20" i="1" s="1"/>
  <c r="G85" i="4"/>
  <c r="C107" i="4"/>
  <c r="E39" i="1"/>
  <c r="E36" i="1"/>
  <c r="E56" i="1" s="1"/>
  <c r="G11" i="4"/>
  <c r="D23" i="4"/>
  <c r="E99" i="4"/>
  <c r="G94" i="4"/>
  <c r="D36" i="1"/>
  <c r="D40" i="1"/>
  <c r="D44" i="1"/>
  <c r="D32" i="1"/>
  <c r="D34" i="1"/>
  <c r="D33" i="1"/>
  <c r="D39" i="1"/>
  <c r="D42" i="1"/>
  <c r="D45" i="1"/>
  <c r="D19" i="1"/>
  <c r="D35" i="1"/>
  <c r="D38" i="1"/>
  <c r="D41" i="1"/>
  <c r="D17" i="1"/>
  <c r="D31" i="1"/>
  <c r="D37" i="1"/>
  <c r="C109" i="4" s="1"/>
  <c r="D18" i="1"/>
  <c r="H18" i="1" s="1"/>
  <c r="F31" i="1"/>
  <c r="F36" i="1"/>
  <c r="F40" i="1"/>
  <c r="F44" i="1"/>
  <c r="G61" i="4"/>
  <c r="F18" i="1"/>
  <c r="F20" i="1" s="1"/>
  <c r="F45" i="1"/>
  <c r="F42" i="1"/>
  <c r="F39" i="1"/>
  <c r="F59" i="1" s="1"/>
  <c r="F33" i="1"/>
  <c r="F53" i="1" s="1"/>
  <c r="G31" i="1"/>
  <c r="F103" i="4" s="1"/>
  <c r="G33" i="1"/>
  <c r="G38" i="1"/>
  <c r="G58" i="1" s="1"/>
  <c r="G42" i="1"/>
  <c r="C113" i="4"/>
  <c r="C105" i="4"/>
  <c r="E111" i="4"/>
  <c r="E107" i="4"/>
  <c r="D99" i="4"/>
  <c r="G17" i="1"/>
  <c r="G20" i="1" s="1"/>
  <c r="G44" i="1"/>
  <c r="F43" i="1"/>
  <c r="F63" i="1" s="1"/>
  <c r="G41" i="1"/>
  <c r="F34" i="1"/>
  <c r="F54" i="1" s="1"/>
  <c r="B84" i="4"/>
  <c r="B103" i="4" s="1"/>
  <c r="G18" i="4"/>
  <c r="B65" i="4"/>
  <c r="D113" i="4"/>
  <c r="E106" i="4"/>
  <c r="G62" i="1" l="1"/>
  <c r="F114" i="4"/>
  <c r="F56" i="1"/>
  <c r="E108" i="4"/>
  <c r="H31" i="1"/>
  <c r="G103" i="4" s="1"/>
  <c r="D51" i="1"/>
  <c r="D46" i="1"/>
  <c r="H35" i="1"/>
  <c r="H55" i="1" s="1"/>
  <c r="D74" i="1" s="1"/>
  <c r="F74" i="1" s="1"/>
  <c r="D55" i="1"/>
  <c r="H39" i="1"/>
  <c r="H59" i="1" s="1"/>
  <c r="D78" i="1" s="1"/>
  <c r="F78" i="1" s="1"/>
  <c r="D59" i="1"/>
  <c r="D64" i="1"/>
  <c r="C116" i="4"/>
  <c r="H44" i="1"/>
  <c r="H64" i="1" s="1"/>
  <c r="D83" i="1" s="1"/>
  <c r="F83" i="1" s="1"/>
  <c r="E63" i="1"/>
  <c r="D115" i="4"/>
  <c r="D105" i="4"/>
  <c r="E53" i="1"/>
  <c r="G109" i="4"/>
  <c r="C111" i="4"/>
  <c r="D117" i="4"/>
  <c r="F116" i="4"/>
  <c r="G64" i="1"/>
  <c r="E103" i="4"/>
  <c r="F51" i="1"/>
  <c r="F46" i="1"/>
  <c r="E118" i="4" s="1"/>
  <c r="H17" i="1"/>
  <c r="D20" i="1"/>
  <c r="H20" i="1" s="1"/>
  <c r="H19" i="1"/>
  <c r="D53" i="1"/>
  <c r="H33" i="1"/>
  <c r="H53" i="1" s="1"/>
  <c r="D72" i="1" s="1"/>
  <c r="F72" i="1" s="1"/>
  <c r="D60" i="1"/>
  <c r="H40" i="1"/>
  <c r="H60" i="1" s="1"/>
  <c r="D79" i="1" s="1"/>
  <c r="F79" i="1" s="1"/>
  <c r="C112" i="4"/>
  <c r="D114" i="4"/>
  <c r="E59" i="1"/>
  <c r="D111" i="4"/>
  <c r="E55" i="1"/>
  <c r="D107" i="4"/>
  <c r="E52" i="1"/>
  <c r="D104" i="4"/>
  <c r="H43" i="1"/>
  <c r="H63" i="1" s="1"/>
  <c r="D82" i="1" s="1"/>
  <c r="F82" i="1" s="1"/>
  <c r="G53" i="1"/>
  <c r="F105" i="4"/>
  <c r="E114" i="4"/>
  <c r="F62" i="1"/>
  <c r="F64" i="1"/>
  <c r="E116" i="4"/>
  <c r="H41" i="1"/>
  <c r="H61" i="1" s="1"/>
  <c r="D80" i="1" s="1"/>
  <c r="F80" i="1" s="1"/>
  <c r="D61" i="1"/>
  <c r="H45" i="1"/>
  <c r="D65" i="1"/>
  <c r="C106" i="4"/>
  <c r="D54" i="1"/>
  <c r="H34" i="1"/>
  <c r="H54" i="1" s="1"/>
  <c r="D73" i="1" s="1"/>
  <c r="F73" i="1" s="1"/>
  <c r="D56" i="1"/>
  <c r="H36" i="1"/>
  <c r="H56" i="1" s="1"/>
  <c r="D75" i="1" s="1"/>
  <c r="F75" i="1" s="1"/>
  <c r="C108" i="4"/>
  <c r="D118" i="4"/>
  <c r="E46" i="1"/>
  <c r="E51" i="1"/>
  <c r="E105" i="4"/>
  <c r="D108" i="4"/>
  <c r="C118" i="4"/>
  <c r="G23" i="4"/>
  <c r="D109" i="4"/>
  <c r="F113" i="4"/>
  <c r="G61" i="1"/>
  <c r="C103" i="4"/>
  <c r="E115" i="4"/>
  <c r="C117" i="4"/>
  <c r="G46" i="1"/>
  <c r="G51" i="1"/>
  <c r="G66" i="1" s="1"/>
  <c r="F65" i="1"/>
  <c r="E117" i="4"/>
  <c r="F60" i="1"/>
  <c r="E112" i="4"/>
  <c r="H37" i="1"/>
  <c r="H57" i="1" s="1"/>
  <c r="D76" i="1" s="1"/>
  <c r="F76" i="1" s="1"/>
  <c r="D57" i="1"/>
  <c r="C110" i="4"/>
  <c r="D58" i="1"/>
  <c r="H38" i="1"/>
  <c r="H58" i="1" s="1"/>
  <c r="D77" i="1" s="1"/>
  <c r="F77" i="1" s="1"/>
  <c r="H42" i="1"/>
  <c r="C114" i="4"/>
  <c r="D62" i="1"/>
  <c r="H32" i="1"/>
  <c r="D52" i="1"/>
  <c r="C104" i="4"/>
  <c r="G106" i="4"/>
  <c r="G99" i="4"/>
  <c r="D106" i="4"/>
  <c r="E54" i="1"/>
  <c r="D110" i="4"/>
  <c r="E58" i="1"/>
  <c r="G110" i="4"/>
  <c r="G105" i="4"/>
  <c r="G107" i="4"/>
  <c r="G115" i="4"/>
  <c r="F118" i="4"/>
  <c r="D112" i="4"/>
  <c r="G112" i="4" l="1"/>
  <c r="H62" i="1"/>
  <c r="D81" i="1" s="1"/>
  <c r="F81" i="1" s="1"/>
  <c r="G114" i="4"/>
  <c r="E66" i="1"/>
  <c r="G111" i="4"/>
  <c r="G108" i="4"/>
  <c r="H52" i="1"/>
  <c r="D71" i="1" s="1"/>
  <c r="F71" i="1" s="1"/>
  <c r="G104" i="4"/>
  <c r="G113" i="4"/>
  <c r="G116" i="4"/>
  <c r="H65" i="1"/>
  <c r="D84" i="1" s="1"/>
  <c r="F84" i="1" s="1"/>
  <c r="G117" i="4"/>
  <c r="F66" i="1"/>
  <c r="D66" i="1"/>
  <c r="G118" i="4"/>
  <c r="H51" i="1"/>
  <c r="H46" i="1"/>
  <c r="H66" i="1" l="1"/>
  <c r="D70" i="1"/>
  <c r="D85" i="1" l="1"/>
  <c r="D86" i="1" s="1"/>
  <c r="F70" i="1"/>
  <c r="F85" i="1" s="1"/>
  <c r="C86" i="1" l="1"/>
  <c r="E86" i="1"/>
</calcChain>
</file>

<file path=xl/sharedStrings.xml><?xml version="1.0" encoding="utf-8"?>
<sst xmlns="http://schemas.openxmlformats.org/spreadsheetml/2006/main" count="107" uniqueCount="53">
  <si>
    <t>Q1</t>
  </si>
  <si>
    <t>Q2</t>
  </si>
  <si>
    <t>Q3</t>
  </si>
  <si>
    <t>Q4</t>
  </si>
  <si>
    <t>Annual</t>
  </si>
  <si>
    <t>Total</t>
  </si>
  <si>
    <t>Commission</t>
  </si>
  <si>
    <t>Totals</t>
  </si>
  <si>
    <t>Percentage</t>
  </si>
  <si>
    <t>Sales Compensation Model</t>
  </si>
  <si>
    <t>Revenue Attainment: Total</t>
  </si>
  <si>
    <t>Revenue Targets</t>
  </si>
  <si>
    <t>Product 1</t>
  </si>
  <si>
    <t>Product 2</t>
  </si>
  <si>
    <t>Product 3</t>
  </si>
  <si>
    <t>Percentage of Revenue per Product</t>
  </si>
  <si>
    <t>Sales Commission</t>
  </si>
  <si>
    <t>Sales Representative Quarterly Quota Breakdown</t>
  </si>
  <si>
    <t>Sales rep 1</t>
  </si>
  <si>
    <t>Sales rep 2</t>
  </si>
  <si>
    <t>Sales rep 3</t>
  </si>
  <si>
    <t>Sales rep 4</t>
  </si>
  <si>
    <t>Sales rep 5</t>
  </si>
  <si>
    <t>Sales rep 6</t>
  </si>
  <si>
    <t>Sales rep 7</t>
  </si>
  <si>
    <t>Sales rep 8</t>
  </si>
  <si>
    <t>Sales rep 9</t>
  </si>
  <si>
    <t>Sales rep 10</t>
  </si>
  <si>
    <t>Sales rep 11</t>
  </si>
  <si>
    <t>Sales rep 12</t>
  </si>
  <si>
    <t>Sales rep 13</t>
  </si>
  <si>
    <t>Sales rep 14</t>
  </si>
  <si>
    <t>Sales rep 15</t>
  </si>
  <si>
    <t>Sales Representative Compensation Model</t>
  </si>
  <si>
    <t>Revenue Attainment: Product 1</t>
  </si>
  <si>
    <t>Revenue Attainment: Product 2</t>
  </si>
  <si>
    <t>Revenue Attainment: Product 3</t>
  </si>
  <si>
    <t>Commission Calculation</t>
  </si>
  <si>
    <t>Attainment Analysis</t>
  </si>
  <si>
    <t>[Company Name]</t>
  </si>
  <si>
    <t>[Date]</t>
  </si>
  <si>
    <t>Sales representative quota buffer</t>
  </si>
  <si>
    <t>Quota targets</t>
  </si>
  <si>
    <t>Sales representative</t>
  </si>
  <si>
    <t>Overall quota allocation</t>
  </si>
  <si>
    <t>Quota targets by quarter</t>
  </si>
  <si>
    <t>Base salary</t>
  </si>
  <si>
    <t>Annual bonus</t>
  </si>
  <si>
    <t>On target earnings</t>
  </si>
  <si>
    <t>Sales Attainment Analysis</t>
  </si>
  <si>
    <t>Gray cells are calculated for you. You do not need to enter anything in them.</t>
  </si>
  <si>
    <r>
      <t>Gray cells are calculated for you. You do not need to enter anything in them.</t>
    </r>
    <r>
      <rPr>
        <i/>
        <sz val="10"/>
        <rFont val="Arial"/>
        <family val="2"/>
      </rPr>
      <t xml:space="preserve"> </t>
    </r>
  </si>
  <si>
    <t>Commission per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</si>
</sst>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1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3.25"/>
      <name val="Arial"/>
    </font>
    <font>
      <sz val="3.25"/>
      <name val="Arial"/>
    </font>
    <font>
      <sz val="10.5"/>
      <name val="Arial"/>
    </font>
    <font>
      <sz val="10.5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10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0" fillId="2" borderId="1" xfId="0" applyFill="1" applyBorder="1"/>
    <xf numFmtId="0" fontId="0" fillId="2" borderId="0" xfId="0" applyFill="1" applyBorder="1"/>
    <xf numFmtId="0" fontId="1" fillId="2" borderId="1" xfId="0" applyFont="1" applyFill="1" applyBorder="1"/>
    <xf numFmtId="0" fontId="5" fillId="2" borderId="1" xfId="0" applyFont="1" applyFill="1" applyBorder="1"/>
    <xf numFmtId="0" fontId="0" fillId="2" borderId="2" xfId="0" applyFill="1" applyBorder="1"/>
    <xf numFmtId="10" fontId="1" fillId="2" borderId="3" xfId="0" applyNumberFormat="1" applyFont="1" applyFill="1" applyBorder="1" applyAlignment="1">
      <alignment horizontal="center"/>
    </xf>
    <xf numFmtId="0" fontId="0" fillId="2" borderId="3" xfId="0" applyFill="1" applyBorder="1"/>
    <xf numFmtId="0" fontId="0" fillId="2" borderId="0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6" fontId="0" fillId="2" borderId="0" xfId="0" applyNumberFormat="1" applyFill="1" applyBorder="1" applyAlignment="1">
      <alignment horizontal="right"/>
    </xf>
    <xf numFmtId="6" fontId="0" fillId="2" borderId="4" xfId="0" applyNumberFormat="1" applyFill="1" applyBorder="1" applyAlignment="1">
      <alignment horizontal="right"/>
    </xf>
    <xf numFmtId="0" fontId="1" fillId="3" borderId="5" xfId="0" applyFont="1" applyFill="1" applyBorder="1"/>
    <xf numFmtId="10" fontId="1" fillId="3" borderId="6" xfId="0" applyNumberFormat="1" applyFont="1" applyFill="1" applyBorder="1" applyAlignment="1">
      <alignment horizontal="center"/>
    </xf>
    <xf numFmtId="0" fontId="5" fillId="4" borderId="7" xfId="0" applyFont="1" applyFill="1" applyBorder="1"/>
    <xf numFmtId="10" fontId="1" fillId="4" borderId="8" xfId="0" applyNumberFormat="1" applyFont="1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0" xfId="0" applyFill="1" applyAlignment="1">
      <alignment vertical="center"/>
    </xf>
    <xf numFmtId="0" fontId="1" fillId="2" borderId="2" xfId="0" applyFont="1" applyFill="1" applyBorder="1"/>
    <xf numFmtId="0" fontId="1" fillId="3" borderId="9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1" fillId="4" borderId="14" xfId="0" applyFont="1" applyFill="1" applyBorder="1"/>
    <xf numFmtId="14" fontId="3" fillId="2" borderId="0" xfId="0" applyNumberFormat="1" applyFont="1" applyFill="1"/>
    <xf numFmtId="8" fontId="0" fillId="2" borderId="0" xfId="0" applyNumberFormat="1" applyFill="1"/>
    <xf numFmtId="164" fontId="5" fillId="0" borderId="15" xfId="0" applyNumberFormat="1" applyFont="1" applyFill="1" applyBorder="1" applyAlignment="1">
      <alignment horizontal="right"/>
    </xf>
    <xf numFmtId="3" fontId="5" fillId="0" borderId="15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1" fillId="0" borderId="16" xfId="0" applyFont="1" applyFill="1" applyBorder="1" applyAlignment="1">
      <alignment horizontal="right"/>
    </xf>
    <xf numFmtId="0" fontId="11" fillId="5" borderId="17" xfId="0" applyFont="1" applyFill="1" applyBorder="1"/>
    <xf numFmtId="0" fontId="10" fillId="5" borderId="17" xfId="0" applyFont="1" applyFill="1" applyBorder="1" applyAlignment="1">
      <alignment horizontal="right"/>
    </xf>
    <xf numFmtId="0" fontId="10" fillId="5" borderId="6" xfId="0" applyFont="1" applyFill="1" applyBorder="1" applyAlignment="1">
      <alignment horizontal="right"/>
    </xf>
    <xf numFmtId="0" fontId="11" fillId="5" borderId="6" xfId="0" applyFont="1" applyFill="1" applyBorder="1"/>
    <xf numFmtId="0" fontId="1" fillId="3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0" fillId="2" borderId="8" xfId="0" applyFill="1" applyBorder="1"/>
    <xf numFmtId="0" fontId="12" fillId="5" borderId="5" xfId="0" applyFont="1" applyFill="1" applyBorder="1"/>
    <xf numFmtId="0" fontId="13" fillId="5" borderId="17" xfId="0" applyFont="1" applyFill="1" applyBorder="1"/>
    <xf numFmtId="0" fontId="13" fillId="5" borderId="6" xfId="0" applyFont="1" applyFill="1" applyBorder="1"/>
    <xf numFmtId="0" fontId="12" fillId="5" borderId="1" xfId="0" applyFont="1" applyFill="1" applyBorder="1"/>
    <xf numFmtId="6" fontId="13" fillId="5" borderId="0" xfId="0" applyNumberFormat="1" applyFont="1" applyFill="1" applyBorder="1" applyAlignment="1">
      <alignment horizontal="center"/>
    </xf>
    <xf numFmtId="0" fontId="13" fillId="5" borderId="0" xfId="0" applyFont="1" applyFill="1" applyBorder="1" applyAlignment="1">
      <alignment horizontal="right"/>
    </xf>
    <xf numFmtId="6" fontId="13" fillId="5" borderId="0" xfId="0" applyNumberFormat="1" applyFont="1" applyFill="1" applyBorder="1" applyAlignment="1">
      <alignment horizontal="right"/>
    </xf>
    <xf numFmtId="6" fontId="13" fillId="5" borderId="4" xfId="0" applyNumberFormat="1" applyFont="1" applyFill="1" applyBorder="1" applyAlignment="1">
      <alignment horizontal="right"/>
    </xf>
    <xf numFmtId="0" fontId="5" fillId="2" borderId="2" xfId="0" applyFont="1" applyFill="1" applyBorder="1"/>
    <xf numFmtId="0" fontId="0" fillId="2" borderId="19" xfId="0" applyFill="1" applyBorder="1"/>
    <xf numFmtId="0" fontId="1" fillId="2" borderId="5" xfId="0" applyFont="1" applyFill="1" applyBorder="1" applyAlignment="1">
      <alignment horizontal="left"/>
    </xf>
    <xf numFmtId="0" fontId="0" fillId="2" borderId="17" xfId="0" applyFill="1" applyBorder="1"/>
    <xf numFmtId="0" fontId="1" fillId="2" borderId="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right"/>
    </xf>
    <xf numFmtId="0" fontId="5" fillId="2" borderId="0" xfId="0" applyFont="1" applyFill="1" applyBorder="1"/>
    <xf numFmtId="0" fontId="5" fillId="4" borderId="10" xfId="0" applyFont="1" applyFill="1" applyBorder="1"/>
    <xf numFmtId="164" fontId="5" fillId="4" borderId="15" xfId="0" applyNumberFormat="1" applyFont="1" applyFill="1" applyBorder="1" applyAlignment="1">
      <alignment horizontal="right"/>
    </xf>
    <xf numFmtId="164" fontId="5" fillId="4" borderId="16" xfId="0" applyNumberFormat="1" applyFont="1" applyFill="1" applyBorder="1" applyAlignment="1">
      <alignment horizontal="right"/>
    </xf>
    <xf numFmtId="3" fontId="5" fillId="4" borderId="15" xfId="0" applyNumberFormat="1" applyFont="1" applyFill="1" applyBorder="1" applyAlignment="1">
      <alignment horizontal="right"/>
    </xf>
    <xf numFmtId="3" fontId="5" fillId="4" borderId="16" xfId="0" applyNumberFormat="1" applyFont="1" applyFill="1" applyBorder="1" applyAlignment="1">
      <alignment horizontal="right"/>
    </xf>
    <xf numFmtId="164" fontId="5" fillId="4" borderId="20" xfId="0" applyNumberFormat="1" applyFont="1" applyFill="1" applyBorder="1" applyAlignment="1">
      <alignment horizontal="right"/>
    </xf>
    <xf numFmtId="164" fontId="5" fillId="4" borderId="21" xfId="0" applyNumberFormat="1" applyFont="1" applyFill="1" applyBorder="1" applyAlignment="1">
      <alignment horizontal="right"/>
    </xf>
    <xf numFmtId="10" fontId="5" fillId="4" borderId="20" xfId="0" applyNumberFormat="1" applyFont="1" applyFill="1" applyBorder="1" applyAlignment="1">
      <alignment horizontal="right"/>
    </xf>
    <xf numFmtId="10" fontId="5" fillId="4" borderId="21" xfId="0" applyNumberFormat="1" applyFont="1" applyFill="1" applyBorder="1" applyAlignment="1">
      <alignment horizontal="right"/>
    </xf>
    <xf numFmtId="10" fontId="5" fillId="4" borderId="15" xfId="0" applyNumberFormat="1" applyFont="1" applyFill="1" applyBorder="1" applyAlignment="1">
      <alignment horizontal="right"/>
    </xf>
    <xf numFmtId="10" fontId="5" fillId="4" borderId="16" xfId="0" applyNumberFormat="1" applyFont="1" applyFill="1" applyBorder="1" applyAlignment="1">
      <alignment horizontal="right"/>
    </xf>
    <xf numFmtId="164" fontId="5" fillId="4" borderId="4" xfId="0" applyNumberFormat="1" applyFont="1" applyFill="1" applyBorder="1" applyAlignment="1">
      <alignment horizontal="right"/>
    </xf>
    <xf numFmtId="3" fontId="5" fillId="4" borderId="4" xfId="0" applyNumberFormat="1" applyFont="1" applyFill="1" applyBorder="1" applyAlignment="1">
      <alignment horizontal="right"/>
    </xf>
    <xf numFmtId="6" fontId="5" fillId="4" borderId="8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10" fontId="5" fillId="2" borderId="0" xfId="0" applyNumberFormat="1" applyFont="1" applyFill="1" applyBorder="1" applyAlignment="1">
      <alignment horizontal="right"/>
    </xf>
    <xf numFmtId="10" fontId="5" fillId="4" borderId="4" xfId="0" applyNumberFormat="1" applyFont="1" applyFill="1" applyBorder="1" applyAlignment="1">
      <alignment horizontal="right"/>
    </xf>
    <xf numFmtId="0" fontId="1" fillId="2" borderId="0" xfId="0" applyFont="1" applyFill="1"/>
    <xf numFmtId="10" fontId="5" fillId="2" borderId="0" xfId="0" applyNumberFormat="1" applyFont="1" applyFill="1" applyBorder="1" applyAlignment="1">
      <alignment horizontal="right" indent="4"/>
    </xf>
    <xf numFmtId="6" fontId="5" fillId="4" borderId="0" xfId="0" applyNumberFormat="1" applyFont="1" applyFill="1" applyBorder="1" applyAlignment="1">
      <alignment horizontal="right"/>
    </xf>
    <xf numFmtId="6" fontId="5" fillId="4" borderId="4" xfId="0" applyNumberFormat="1" applyFont="1" applyFill="1" applyBorder="1" applyAlignment="1">
      <alignment horizontal="right"/>
    </xf>
    <xf numFmtId="38" fontId="5" fillId="4" borderId="0" xfId="0" applyNumberFormat="1" applyFont="1" applyFill="1" applyBorder="1" applyAlignment="1">
      <alignment horizontal="right"/>
    </xf>
    <xf numFmtId="38" fontId="5" fillId="4" borderId="4" xfId="0" applyNumberFormat="1" applyFont="1" applyFill="1" applyBorder="1" applyAlignment="1">
      <alignment horizontal="right"/>
    </xf>
    <xf numFmtId="6" fontId="5" fillId="4" borderId="22" xfId="0" applyNumberFormat="1" applyFont="1" applyFill="1" applyBorder="1" applyAlignment="1">
      <alignment horizontal="right"/>
    </xf>
    <xf numFmtId="10" fontId="5" fillId="2" borderId="4" xfId="0" applyNumberFormat="1" applyFont="1" applyFill="1" applyBorder="1" applyAlignment="1">
      <alignment horizontal="right" indent="4"/>
    </xf>
    <xf numFmtId="6" fontId="5" fillId="4" borderId="17" xfId="0" applyNumberFormat="1" applyFont="1" applyFill="1" applyBorder="1" applyAlignment="1">
      <alignment horizontal="right"/>
    </xf>
    <xf numFmtId="6" fontId="5" fillId="4" borderId="6" xfId="0" applyNumberFormat="1" applyFont="1" applyFill="1" applyBorder="1" applyAlignment="1">
      <alignment horizontal="right"/>
    </xf>
    <xf numFmtId="10" fontId="5" fillId="2" borderId="13" xfId="0" applyNumberFormat="1" applyFont="1" applyFill="1" applyBorder="1" applyAlignment="1">
      <alignment horizontal="right" indent="4"/>
    </xf>
    <xf numFmtId="10" fontId="5" fillId="2" borderId="16" xfId="0" applyNumberFormat="1" applyFont="1" applyFill="1" applyBorder="1" applyAlignment="1">
      <alignment horizontal="right" indent="4"/>
    </xf>
    <xf numFmtId="10" fontId="5" fillId="2" borderId="23" xfId="0" applyNumberFormat="1" applyFont="1" applyFill="1" applyBorder="1" applyAlignment="1">
      <alignment horizontal="right" indent="4"/>
    </xf>
    <xf numFmtId="10" fontId="5" fillId="4" borderId="22" xfId="0" applyNumberFormat="1" applyFont="1" applyFill="1" applyBorder="1" applyAlignment="1">
      <alignment horizontal="right" indent="4"/>
    </xf>
    <xf numFmtId="6" fontId="5" fillId="4" borderId="18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3" fontId="5" fillId="4" borderId="24" xfId="0" applyNumberFormat="1" applyFont="1" applyFill="1" applyBorder="1" applyAlignment="1">
      <alignment horizontal="right"/>
    </xf>
    <xf numFmtId="38" fontId="5" fillId="4" borderId="24" xfId="0" applyNumberFormat="1" applyFont="1" applyFill="1" applyBorder="1" applyAlignment="1">
      <alignment horizontal="right"/>
    </xf>
    <xf numFmtId="6" fontId="5" fillId="2" borderId="0" xfId="0" applyNumberFormat="1" applyFont="1" applyFill="1" applyBorder="1" applyAlignment="1">
      <alignment horizontal="right"/>
    </xf>
    <xf numFmtId="164" fontId="5" fillId="4" borderId="0" xfId="0" applyNumberFormat="1" applyFont="1" applyFill="1" applyBorder="1" applyAlignment="1">
      <alignment horizontal="right"/>
    </xf>
    <xf numFmtId="3" fontId="5" fillId="4" borderId="0" xfId="0" applyNumberFormat="1" applyFont="1" applyFill="1" applyBorder="1" applyAlignment="1">
      <alignment horizontal="right" wrapText="1"/>
    </xf>
    <xf numFmtId="10" fontId="5" fillId="4" borderId="19" xfId="0" applyNumberFormat="1" applyFont="1" applyFill="1" applyBorder="1" applyAlignment="1">
      <alignment horizontal="right" indent="3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wrapText="1"/>
    </xf>
    <xf numFmtId="0" fontId="5" fillId="3" borderId="21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1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3" borderId="26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8D7DA"/>
      <rgbColor rgb="00FFFFFF"/>
      <rgbColor rgb="00FF0000"/>
      <rgbColor rgb="00DDDDDD"/>
      <rgbColor rgb="000000FF"/>
      <rgbColor rgb="00FFFF00"/>
      <rgbColor rgb="00CCCCFF"/>
      <rgbColor rgb="009587B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B9EBD"/>
      <rgbColor rgb="00DFE1E1"/>
      <rgbColor rgb="00777777"/>
      <rgbColor rgb="008B9C9D"/>
      <rgbColor rgb="0034435F"/>
      <rgbColor rgb="00FF8080"/>
      <rgbColor rgb="00988E69"/>
      <rgbColor rgb="00CCCCFF"/>
      <rgbColor rgb="005F648F"/>
      <rgbColor rgb="00DBCC80"/>
      <rgbColor rgb="00CEDBF0"/>
      <rgbColor rgb="00800000"/>
      <rgbColor rgb="007A7568"/>
      <rgbColor rgb="00668E98"/>
      <rgbColor rgb="00859E80"/>
      <rgbColor rgb="00C8D7DA"/>
      <rgbColor rgb="00DFE1FA"/>
      <rgbColor rgb="006E695E"/>
      <rgbColor rgb="008E985A"/>
      <rgbColor rgb="00A9B27C"/>
      <rgbColor rgb="008488AE"/>
      <rgbColor rgb="00DCA862"/>
      <rgbColor rgb="00CC99FF"/>
      <rgbColor rgb="008D461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FFFFC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2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Attainment Analysis Summary</a:t>
            </a:r>
          </a:p>
        </c:rich>
      </c:tx>
      <c:layout>
        <c:manualLayout>
          <c:xMode val="edge"/>
          <c:yMode val="edge"/>
          <c:x val="0.37292161520190026"/>
          <c:y val="2.2222222222222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6009501187649E-2"/>
          <c:y val="0.2"/>
          <c:w val="0.89548693586698336"/>
          <c:h val="0.57222222222222219"/>
        </c:manualLayout>
      </c:layout>
      <c:barChart>
        <c:barDir val="col"/>
        <c:grouping val="clustered"/>
        <c:varyColors val="0"/>
        <c:ser>
          <c:idx val="0"/>
          <c:order val="0"/>
          <c:tx>
            <c:v>1</c:v>
          </c:tx>
          <c:spPr>
            <a:solidFill>
              <a:srgbClr val="A9B27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analysis'!$G$103</c:f>
              <c:numCache>
                <c:formatCode>0.00%</c:formatCode>
                <c:ptCount val="1"/>
                <c:pt idx="0">
                  <c:v>0.58986175115207373</c:v>
                </c:pt>
              </c:numCache>
            </c:numRef>
          </c:val>
        </c:ser>
        <c:ser>
          <c:idx val="1"/>
          <c:order val="1"/>
          <c:tx>
            <c:v>2</c:v>
          </c:tx>
          <c:spPr>
            <a:solidFill>
              <a:srgbClr val="9B9EB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analysis'!$G$104</c:f>
              <c:numCache>
                <c:formatCode>0.00%</c:formatCode>
                <c:ptCount val="1"/>
                <c:pt idx="0">
                  <c:v>0.76036866359447008</c:v>
                </c:pt>
              </c:numCache>
            </c:numRef>
          </c:val>
        </c:ser>
        <c:ser>
          <c:idx val="2"/>
          <c:order val="2"/>
          <c:tx>
            <c:v>3</c:v>
          </c:tx>
          <c:spPr>
            <a:solidFill>
              <a:srgbClr val="8D461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analysis'!$G$105</c:f>
              <c:numCache>
                <c:formatCode>0.00%</c:formatCode>
                <c:ptCount val="1"/>
                <c:pt idx="0">
                  <c:v>1.2384792626728112</c:v>
                </c:pt>
              </c:numCache>
            </c:numRef>
          </c:val>
        </c:ser>
        <c:ser>
          <c:idx val="3"/>
          <c:order val="3"/>
          <c:tx>
            <c:v>4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analysis'!$G$106</c:f>
              <c:numCache>
                <c:formatCode>0.00%</c:formatCode>
                <c:ptCount val="1"/>
                <c:pt idx="0">
                  <c:v>0.967741935483871</c:v>
                </c:pt>
              </c:numCache>
            </c:numRef>
          </c:val>
        </c:ser>
        <c:ser>
          <c:idx val="4"/>
          <c:order val="4"/>
          <c:tx>
            <c:v>5</c:v>
          </c:tx>
          <c:spPr>
            <a:solidFill>
              <a:srgbClr val="DCA86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analysis'!$G$107</c:f>
              <c:numCache>
                <c:formatCode>0.00%</c:formatCode>
                <c:ptCount val="1"/>
                <c:pt idx="0">
                  <c:v>0.88325652841781876</c:v>
                </c:pt>
              </c:numCache>
            </c:numRef>
          </c:val>
        </c:ser>
        <c:ser>
          <c:idx val="5"/>
          <c:order val="5"/>
          <c:tx>
            <c:v>6</c:v>
          </c:tx>
          <c:spPr>
            <a:solidFill>
              <a:srgbClr val="34435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analysis'!$G$108</c:f>
              <c:numCache>
                <c:formatCode>0.00%</c:formatCode>
                <c:ptCount val="1"/>
                <c:pt idx="0">
                  <c:v>0.93901689708141323</c:v>
                </c:pt>
              </c:numCache>
            </c:numRef>
          </c:val>
        </c:ser>
        <c:ser>
          <c:idx val="6"/>
          <c:order val="6"/>
          <c:tx>
            <c:v>7</c:v>
          </c:tx>
          <c:spPr>
            <a:solidFill>
              <a:srgbClr val="988E6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analysis'!$G$109</c:f>
              <c:numCache>
                <c:formatCode>0.00%</c:formatCode>
                <c:ptCount val="1"/>
                <c:pt idx="0">
                  <c:v>1.5002560163850487</c:v>
                </c:pt>
              </c:numCache>
            </c:numRef>
          </c:val>
        </c:ser>
        <c:ser>
          <c:idx val="7"/>
          <c:order val="7"/>
          <c:tx>
            <c:v>8</c:v>
          </c:tx>
          <c:spPr>
            <a:solidFill>
              <a:srgbClr val="C8D7DA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analysis'!$G$110</c:f>
              <c:numCache>
                <c:formatCode>0.00%</c:formatCode>
                <c:ptCount val="1"/>
                <c:pt idx="0">
                  <c:v>1.2186379928315412</c:v>
                </c:pt>
              </c:numCache>
            </c:numRef>
          </c:val>
        </c:ser>
        <c:ser>
          <c:idx val="8"/>
          <c:order val="8"/>
          <c:tx>
            <c:v>9</c:v>
          </c:tx>
          <c:spPr>
            <a:solidFill>
              <a:srgbClr val="5F648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analysis'!$G$111</c:f>
              <c:numCache>
                <c:formatCode>0.00%</c:formatCode>
                <c:ptCount val="1"/>
                <c:pt idx="0">
                  <c:v>1.2903225806451613</c:v>
                </c:pt>
              </c:numCache>
            </c:numRef>
          </c:val>
        </c:ser>
        <c:ser>
          <c:idx val="9"/>
          <c:order val="9"/>
          <c:tx>
            <c:v>10</c:v>
          </c:tx>
          <c:spPr>
            <a:solidFill>
              <a:srgbClr val="DBCC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analysis'!$G$112</c:f>
              <c:numCache>
                <c:formatCode>0.00%</c:formatCode>
                <c:ptCount val="1"/>
                <c:pt idx="0">
                  <c:v>1.5284178187403994</c:v>
                </c:pt>
              </c:numCache>
            </c:numRef>
          </c:val>
        </c:ser>
        <c:ser>
          <c:idx val="10"/>
          <c:order val="10"/>
          <c:tx>
            <c:v>11</c:v>
          </c:tx>
          <c:spPr>
            <a:solidFill>
              <a:srgbClr val="8B9C9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analysis'!$G$113</c:f>
              <c:numCache>
                <c:formatCode>0.00%</c:formatCode>
                <c:ptCount val="1"/>
                <c:pt idx="0">
                  <c:v>0.8166922683051715</c:v>
                </c:pt>
              </c:numCache>
            </c:numRef>
          </c:val>
        </c:ser>
        <c:ser>
          <c:idx val="11"/>
          <c:order val="11"/>
          <c:tx>
            <c:v>12</c:v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analysis'!$G$114</c:f>
              <c:numCache>
                <c:formatCode>0.00%</c:formatCode>
                <c:ptCount val="1"/>
                <c:pt idx="0">
                  <c:v>1.1520737327188939</c:v>
                </c:pt>
              </c:numCache>
            </c:numRef>
          </c:val>
        </c:ser>
        <c:ser>
          <c:idx val="12"/>
          <c:order val="12"/>
          <c:tx>
            <c:v>13</c:v>
          </c:tx>
          <c:spPr>
            <a:solidFill>
              <a:srgbClr val="7A7568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analysis'!$G$115</c:f>
              <c:numCache>
                <c:formatCode>0.00%</c:formatCode>
                <c:ptCount val="1"/>
                <c:pt idx="0">
                  <c:v>0.48643113159242191</c:v>
                </c:pt>
              </c:numCache>
            </c:numRef>
          </c:val>
        </c:ser>
        <c:ser>
          <c:idx val="13"/>
          <c:order val="13"/>
          <c:tx>
            <c:v>14</c:v>
          </c:tx>
          <c:spPr>
            <a:solidFill>
              <a:srgbClr val="668E98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analysis'!$G$116</c:f>
              <c:numCache>
                <c:formatCode>0.00%</c:formatCode>
                <c:ptCount val="1"/>
                <c:pt idx="0">
                  <c:v>1.0291858678955452</c:v>
                </c:pt>
              </c:numCache>
            </c:numRef>
          </c:val>
        </c:ser>
        <c:ser>
          <c:idx val="14"/>
          <c:order val="14"/>
          <c:tx>
            <c:v>15</c:v>
          </c:tx>
          <c:spPr>
            <a:solidFill>
              <a:srgbClr val="859E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Sales Representative</c:v>
              </c:pt>
            </c:strLit>
          </c:cat>
          <c:val>
            <c:numRef>
              <c:f>'Sales attainment analysis'!$G$117</c:f>
              <c:numCache>
                <c:formatCode>0.00%</c:formatCode>
                <c:ptCount val="1"/>
                <c:pt idx="0">
                  <c:v>0.88069636456733236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74592"/>
        <c:axId val="72072512"/>
      </c:barChart>
      <c:catAx>
        <c:axId val="5137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7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374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53919239904987"/>
          <c:y val="0.91111111111111109"/>
          <c:w val="0.42755344418052255"/>
          <c:h val="7.2222222222222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Revenue Comparison</a:t>
            </a:r>
          </a:p>
        </c:rich>
      </c:tx>
      <c:layout>
        <c:manualLayout>
          <c:xMode val="edge"/>
          <c:yMode val="edge"/>
          <c:x val="0.3995560488346282"/>
          <c:y val="2.28384991843393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309655937846836"/>
          <c:y val="0.12398042414355628"/>
          <c:w val="0.61154273029966699"/>
          <c:h val="0.70309951060358888"/>
        </c:manualLayout>
      </c:layout>
      <c:lineChart>
        <c:grouping val="standard"/>
        <c:varyColors val="0"/>
        <c:ser>
          <c:idx val="0"/>
          <c:order val="0"/>
          <c:tx>
            <c:v>Revenue Quota Targets</c:v>
          </c:tx>
          <c:spPr>
            <a:ln w="25400">
              <a:solidFill>
                <a:srgbClr val="DCA862"/>
              </a:solidFill>
              <a:prstDash val="solid"/>
            </a:ln>
          </c:spPr>
          <c:marker>
            <c:symbol val="none"/>
          </c:marker>
          <c:cat>
            <c:strRef>
              <c:f>'Sales compensation model'!$D$6:$G$6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'Sales compensation model'!$D$14:$G$14</c:f>
              <c:numCache>
                <c:formatCode>"$"#,##0_);[Red]\("$"#,##0\)</c:formatCode>
                <c:ptCount val="4"/>
                <c:pt idx="0">
                  <c:v>4410000</c:v>
                </c:pt>
                <c:pt idx="1">
                  <c:v>4725000</c:v>
                </c:pt>
                <c:pt idx="2">
                  <c:v>5040000</c:v>
                </c:pt>
                <c:pt idx="3">
                  <c:v>5355000</c:v>
                </c:pt>
              </c:numCache>
            </c:numRef>
          </c:val>
          <c:smooth val="0"/>
        </c:ser>
        <c:ser>
          <c:idx val="1"/>
          <c:order val="1"/>
          <c:tx>
            <c:v>Revenue Attainment</c:v>
          </c:tx>
          <c:spPr>
            <a:ln w="25400">
              <a:solidFill>
                <a:srgbClr val="668E98"/>
              </a:solidFill>
              <a:prstDash val="solid"/>
            </a:ln>
          </c:spPr>
          <c:marker>
            <c:symbol val="none"/>
          </c:marker>
          <c:cat>
            <c:strRef>
              <c:f>'Sales compensation model'!$D$6:$G$6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'Sales attainment analysis'!$C$23:$F$23</c:f>
              <c:numCache>
                <c:formatCode>"$"#,##0</c:formatCode>
                <c:ptCount val="4"/>
                <c:pt idx="0">
                  <c:v>5947340</c:v>
                </c:pt>
                <c:pt idx="1">
                  <c:v>4690000</c:v>
                </c:pt>
                <c:pt idx="2">
                  <c:v>3534000</c:v>
                </c:pt>
                <c:pt idx="3">
                  <c:v>5274000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05824"/>
        <c:axId val="92955200"/>
      </c:lineChart>
      <c:catAx>
        <c:axId val="930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9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955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05824"/>
        <c:crosses val="autoZero"/>
        <c:crossBetween val="between"/>
      </c:valAx>
      <c:spPr>
        <a:solidFill>
          <a:srgbClr val="DDDDDD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1753607103218647"/>
          <c:y val="0.8923327895595432"/>
          <c:w val="0.59378468368479465"/>
          <c:h val="8.80913539967373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158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indexed="14"/>
  </sheetPr>
  <sheetViews>
    <sheetView zoomScale="89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4010025" cy="1724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3202" cy="584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26"/>
    <pageSetUpPr fitToPage="1"/>
  </sheetPr>
  <dimension ref="B1:K86"/>
  <sheetViews>
    <sheetView zoomScaleNormal="100" workbookViewId="0">
      <selection activeCell="B3" sqref="B3"/>
    </sheetView>
  </sheetViews>
  <sheetFormatPr defaultRowHeight="12.75" outlineLevelRow="1" x14ac:dyDescent="0.2"/>
  <cols>
    <col min="1" max="1" width="5" style="1" customWidth="1"/>
    <col min="2" max="2" width="20.7109375" style="1" customWidth="1"/>
    <col min="3" max="3" width="21.140625" style="1" customWidth="1"/>
    <col min="4" max="8" width="15.85546875" style="1" customWidth="1"/>
    <col min="9" max="10" width="9.140625" style="1"/>
    <col min="11" max="11" width="11.7109375" style="1" bestFit="1" customWidth="1"/>
    <col min="12" max="16384" width="9.140625" style="1"/>
  </cols>
  <sheetData>
    <row r="1" spans="2:8" ht="15.75" x14ac:dyDescent="0.25">
      <c r="B1" s="2" t="s">
        <v>39</v>
      </c>
    </row>
    <row r="2" spans="2:8" ht="15.75" x14ac:dyDescent="0.25">
      <c r="B2" s="2" t="s">
        <v>9</v>
      </c>
    </row>
    <row r="3" spans="2:8" ht="15.75" x14ac:dyDescent="0.25">
      <c r="B3" s="34" t="s">
        <v>40</v>
      </c>
    </row>
    <row r="4" spans="2:8" ht="15" x14ac:dyDescent="0.25">
      <c r="B4" s="3"/>
    </row>
    <row r="5" spans="2:8" x14ac:dyDescent="0.2">
      <c r="B5" s="63" t="s">
        <v>51</v>
      </c>
      <c r="C5" s="7"/>
      <c r="D5" s="7"/>
    </row>
    <row r="6" spans="2:8" ht="15.75" customHeight="1" x14ac:dyDescent="0.25">
      <c r="B6" s="49" t="s">
        <v>11</v>
      </c>
      <c r="C6" s="50"/>
      <c r="D6" s="42" t="s">
        <v>0</v>
      </c>
      <c r="E6" s="42" t="s">
        <v>1</v>
      </c>
      <c r="F6" s="42" t="s">
        <v>2</v>
      </c>
      <c r="G6" s="42" t="s">
        <v>3</v>
      </c>
      <c r="H6" s="43" t="s">
        <v>4</v>
      </c>
    </row>
    <row r="7" spans="2:8" x14ac:dyDescent="0.2">
      <c r="B7" s="13" t="s">
        <v>12</v>
      </c>
      <c r="D7" s="78">
        <v>1500000</v>
      </c>
      <c r="E7" s="78">
        <v>1600000</v>
      </c>
      <c r="F7" s="78">
        <v>1700000</v>
      </c>
      <c r="G7" s="78">
        <v>1800000</v>
      </c>
      <c r="H7" s="75">
        <f>SUM(D7:G7)</f>
        <v>6600000</v>
      </c>
    </row>
    <row r="8" spans="2:8" x14ac:dyDescent="0.2">
      <c r="B8" s="13" t="s">
        <v>13</v>
      </c>
      <c r="D8" s="79">
        <v>1000000</v>
      </c>
      <c r="E8" s="79">
        <v>1100000</v>
      </c>
      <c r="F8" s="79">
        <v>1200000</v>
      </c>
      <c r="G8" s="79">
        <v>1300000</v>
      </c>
      <c r="H8" s="76">
        <f>SUM(D8:G8)</f>
        <v>4600000</v>
      </c>
    </row>
    <row r="9" spans="2:8" x14ac:dyDescent="0.2">
      <c r="B9" s="57" t="s">
        <v>14</v>
      </c>
      <c r="C9" s="58"/>
      <c r="D9" s="79">
        <v>1700000</v>
      </c>
      <c r="E9" s="79">
        <v>1800000</v>
      </c>
      <c r="F9" s="79">
        <v>1900000</v>
      </c>
      <c r="G9" s="79">
        <v>2000000</v>
      </c>
      <c r="H9" s="76">
        <f>SUM(D9:G9)</f>
        <v>7400000</v>
      </c>
    </row>
    <row r="10" spans="2:8" x14ac:dyDescent="0.2">
      <c r="B10" s="61" t="s">
        <v>5</v>
      </c>
      <c r="C10" s="48"/>
      <c r="D10" s="77">
        <f>SUM(D7:D9)</f>
        <v>4200000</v>
      </c>
      <c r="E10" s="77">
        <f>SUM(E7:E9)</f>
        <v>4500000</v>
      </c>
      <c r="F10" s="77">
        <f>SUM(F7:F9)</f>
        <v>4800000</v>
      </c>
      <c r="G10" s="77">
        <f>SUM(G7:G9)</f>
        <v>5100000</v>
      </c>
      <c r="H10" s="77">
        <f>SUM(H7:H9)</f>
        <v>18600000</v>
      </c>
    </row>
    <row r="11" spans="2:8" x14ac:dyDescent="0.2">
      <c r="B11" s="10"/>
      <c r="C11" s="11"/>
      <c r="D11" s="17"/>
      <c r="E11" s="17"/>
      <c r="F11" s="17"/>
      <c r="G11" s="17"/>
      <c r="H11" s="18"/>
    </row>
    <row r="12" spans="2:8" x14ac:dyDescent="0.2">
      <c r="B12" s="12" t="s">
        <v>41</v>
      </c>
      <c r="C12" s="82"/>
      <c r="D12" s="80">
        <v>0.05</v>
      </c>
      <c r="E12" s="80">
        <v>0.05</v>
      </c>
      <c r="F12" s="80">
        <v>0.05</v>
      </c>
      <c r="G12" s="80">
        <v>0.05</v>
      </c>
      <c r="H12" s="81">
        <f>AVERAGE(D12:G12)</f>
        <v>0.05</v>
      </c>
    </row>
    <row r="13" spans="2:8" ht="8.1" customHeight="1" x14ac:dyDescent="0.2">
      <c r="B13" s="10"/>
      <c r="C13" s="11"/>
      <c r="D13" s="17"/>
      <c r="E13" s="17"/>
      <c r="F13" s="17"/>
      <c r="G13" s="17"/>
      <c r="H13" s="18"/>
    </row>
    <row r="14" spans="2:8" x14ac:dyDescent="0.2">
      <c r="B14" s="59" t="s">
        <v>42</v>
      </c>
      <c r="C14" s="60"/>
      <c r="D14" s="90">
        <f>+D10*(1+D12)</f>
        <v>4410000</v>
      </c>
      <c r="E14" s="90">
        <f>+E10*(1+E12)</f>
        <v>4725000</v>
      </c>
      <c r="F14" s="90">
        <f>+F10*(1+F12)</f>
        <v>5040000</v>
      </c>
      <c r="G14" s="90">
        <f>+G10*(1+G12)</f>
        <v>5355000</v>
      </c>
      <c r="H14" s="91">
        <f>+H10*(1+H12)</f>
        <v>19530000</v>
      </c>
    </row>
    <row r="15" spans="2:8" x14ac:dyDescent="0.2">
      <c r="B15" s="10"/>
      <c r="C15" s="11"/>
      <c r="D15" s="19"/>
      <c r="E15" s="19"/>
      <c r="F15" s="19"/>
      <c r="G15" s="19"/>
      <c r="H15" s="20"/>
    </row>
    <row r="16" spans="2:8" ht="15.75" customHeight="1" x14ac:dyDescent="0.25">
      <c r="B16" s="52" t="s">
        <v>15</v>
      </c>
      <c r="C16" s="53"/>
      <c r="D16" s="54"/>
      <c r="E16" s="55"/>
      <c r="F16" s="55"/>
      <c r="G16" s="55"/>
      <c r="H16" s="56"/>
    </row>
    <row r="17" spans="2:8" x14ac:dyDescent="0.2">
      <c r="B17" s="13" t="str">
        <f>+B7</f>
        <v>Product 1</v>
      </c>
      <c r="C17" s="83">
        <v>0.5</v>
      </c>
      <c r="D17" s="84">
        <f>+$D$14*C17</f>
        <v>2205000</v>
      </c>
      <c r="E17" s="84">
        <f>+$E$14*C17</f>
        <v>2362500</v>
      </c>
      <c r="F17" s="84">
        <f>+$F$14*C17</f>
        <v>2520000</v>
      </c>
      <c r="G17" s="84">
        <f>+$G$14*C17</f>
        <v>2677500</v>
      </c>
      <c r="H17" s="85">
        <f>SUM(D17:G17)</f>
        <v>9765000</v>
      </c>
    </row>
    <row r="18" spans="2:8" x14ac:dyDescent="0.2">
      <c r="B18" s="13" t="str">
        <f>+B8</f>
        <v>Product 2</v>
      </c>
      <c r="C18" s="83">
        <v>0.2</v>
      </c>
      <c r="D18" s="86">
        <f>+$D$14*C18</f>
        <v>882000</v>
      </c>
      <c r="E18" s="86">
        <f>+$E$14*C18</f>
        <v>945000</v>
      </c>
      <c r="F18" s="86">
        <f>+$F$14*C18</f>
        <v>1008000</v>
      </c>
      <c r="G18" s="86">
        <f>+$G$14*C18</f>
        <v>1071000</v>
      </c>
      <c r="H18" s="87">
        <f>SUM(D18:G18)</f>
        <v>3906000</v>
      </c>
    </row>
    <row r="19" spans="2:8" x14ac:dyDescent="0.2">
      <c r="B19" s="13" t="str">
        <f>+B9</f>
        <v>Product 3</v>
      </c>
      <c r="C19" s="83">
        <v>0.3</v>
      </c>
      <c r="D19" s="86">
        <f>+$D$14*C19</f>
        <v>1323000</v>
      </c>
      <c r="E19" s="86">
        <f>+$E$14*C19</f>
        <v>1417500</v>
      </c>
      <c r="F19" s="86">
        <f>+$F$14*C19</f>
        <v>1512000</v>
      </c>
      <c r="G19" s="86">
        <f>+$G$14*C19</f>
        <v>1606500</v>
      </c>
      <c r="H19" s="87">
        <f>SUM(D19:G19)</f>
        <v>5859000</v>
      </c>
    </row>
    <row r="20" spans="2:8" x14ac:dyDescent="0.2">
      <c r="B20" s="23" t="s">
        <v>5</v>
      </c>
      <c r="C20" s="24"/>
      <c r="D20" s="77">
        <f>SUM(D17:D19)</f>
        <v>4410000</v>
      </c>
      <c r="E20" s="77">
        <f>SUM(E17:E19)</f>
        <v>4725000</v>
      </c>
      <c r="F20" s="77">
        <f>SUM(F17:F19)</f>
        <v>5040000</v>
      </c>
      <c r="G20" s="77">
        <f>SUM(G17:G19)</f>
        <v>5355000</v>
      </c>
      <c r="H20" s="88">
        <f>SUM(D20:G20)</f>
        <v>19530000</v>
      </c>
    </row>
    <row r="21" spans="2:8" x14ac:dyDescent="0.2">
      <c r="B21" s="4"/>
      <c r="C21" s="5"/>
      <c r="D21" s="6"/>
      <c r="E21" s="6"/>
      <c r="F21" s="6"/>
      <c r="G21" s="6"/>
      <c r="H21" s="6"/>
    </row>
    <row r="22" spans="2:8" x14ac:dyDescent="0.2">
      <c r="B22" s="21" t="s">
        <v>16</v>
      </c>
      <c r="C22" s="22"/>
      <c r="D22" s="6"/>
      <c r="E22" s="6"/>
      <c r="F22" s="6"/>
      <c r="G22" s="6"/>
      <c r="H22" s="6"/>
    </row>
    <row r="23" spans="2:8" x14ac:dyDescent="0.2">
      <c r="B23" s="10" t="str">
        <f>B7</f>
        <v>Product 1</v>
      </c>
      <c r="C23" s="89">
        <v>0.08</v>
      </c>
      <c r="D23" s="6"/>
      <c r="E23" s="6"/>
      <c r="F23" s="6"/>
      <c r="G23" s="6"/>
      <c r="H23" s="6"/>
    </row>
    <row r="24" spans="2:8" x14ac:dyDescent="0.2">
      <c r="B24" s="10" t="str">
        <f>B8</f>
        <v>Product 2</v>
      </c>
      <c r="C24" s="89">
        <v>0.04</v>
      </c>
      <c r="D24" s="6"/>
      <c r="E24" s="6"/>
      <c r="F24" s="6"/>
      <c r="G24" s="6"/>
      <c r="H24" s="6"/>
    </row>
    <row r="25" spans="2:8" x14ac:dyDescent="0.2">
      <c r="B25" s="10" t="str">
        <f>B9</f>
        <v>Product 3</v>
      </c>
      <c r="C25" s="89">
        <v>0.04</v>
      </c>
      <c r="D25" s="6"/>
      <c r="E25" s="6"/>
      <c r="F25" s="6"/>
      <c r="G25" s="6"/>
      <c r="H25" s="6"/>
    </row>
    <row r="26" spans="2:8" x14ac:dyDescent="0.2">
      <c r="B26" s="14"/>
      <c r="C26" s="15"/>
      <c r="D26" s="6"/>
      <c r="E26" s="6"/>
      <c r="F26" s="6"/>
      <c r="G26" s="6"/>
      <c r="H26" s="6"/>
    </row>
    <row r="27" spans="2:8" x14ac:dyDescent="0.2">
      <c r="B27" s="4"/>
    </row>
    <row r="28" spans="2:8" ht="15.75" customHeight="1" x14ac:dyDescent="0.25">
      <c r="B28" s="49" t="s">
        <v>17</v>
      </c>
      <c r="C28" s="50"/>
      <c r="D28" s="50"/>
      <c r="E28" s="50"/>
      <c r="F28" s="50"/>
      <c r="G28" s="50"/>
      <c r="H28" s="51"/>
    </row>
    <row r="29" spans="2:8" x14ac:dyDescent="0.2">
      <c r="B29" s="109" t="s">
        <v>43</v>
      </c>
      <c r="C29" s="107" t="s">
        <v>44</v>
      </c>
      <c r="D29" s="104" t="s">
        <v>45</v>
      </c>
      <c r="E29" s="105"/>
      <c r="F29" s="105"/>
      <c r="G29" s="105"/>
      <c r="H29" s="106"/>
    </row>
    <row r="30" spans="2:8" x14ac:dyDescent="0.2">
      <c r="B30" s="110"/>
      <c r="C30" s="108"/>
      <c r="D30" s="62" t="s">
        <v>0</v>
      </c>
      <c r="E30" s="62" t="s">
        <v>1</v>
      </c>
      <c r="F30" s="62" t="s">
        <v>2</v>
      </c>
      <c r="G30" s="62" t="s">
        <v>3</v>
      </c>
      <c r="H30" s="62" t="s">
        <v>4</v>
      </c>
    </row>
    <row r="31" spans="2:8" outlineLevel="1" x14ac:dyDescent="0.2">
      <c r="B31" s="25" t="s">
        <v>18</v>
      </c>
      <c r="C31" s="92">
        <v>0.1</v>
      </c>
      <c r="D31" s="97">
        <f>+C31*$D$14</f>
        <v>441000</v>
      </c>
      <c r="E31" s="97">
        <f>+C31*$E$14</f>
        <v>472500</v>
      </c>
      <c r="F31" s="97">
        <f>+C31*$F$14</f>
        <v>504000</v>
      </c>
      <c r="G31" s="97">
        <f>+C31*$G$14</f>
        <v>535500</v>
      </c>
      <c r="H31" s="97">
        <f>SUM(D31:G31)</f>
        <v>1953000</v>
      </c>
    </row>
    <row r="32" spans="2:8" outlineLevel="1" x14ac:dyDescent="0.2">
      <c r="B32" s="26" t="s">
        <v>19</v>
      </c>
      <c r="C32" s="93">
        <v>0.1</v>
      </c>
      <c r="D32" s="98">
        <f t="shared" ref="D32:D45" si="0">+C32*$D$14</f>
        <v>441000</v>
      </c>
      <c r="E32" s="98">
        <f t="shared" ref="E32:E45" si="1">+C32*$E$14</f>
        <v>472500</v>
      </c>
      <c r="F32" s="98">
        <f t="shared" ref="F32:F45" si="2">+C32*$F$14</f>
        <v>504000</v>
      </c>
      <c r="G32" s="98">
        <f t="shared" ref="G32:G45" si="3">+C32*$G$14</f>
        <v>535500</v>
      </c>
      <c r="H32" s="98">
        <f>SUM(D32:G32)</f>
        <v>1953000</v>
      </c>
    </row>
    <row r="33" spans="2:8" outlineLevel="1" x14ac:dyDescent="0.2">
      <c r="B33" s="26" t="s">
        <v>20</v>
      </c>
      <c r="C33" s="93">
        <v>0.08</v>
      </c>
      <c r="D33" s="98">
        <f t="shared" si="0"/>
        <v>352800</v>
      </c>
      <c r="E33" s="98">
        <f t="shared" si="1"/>
        <v>378000</v>
      </c>
      <c r="F33" s="98">
        <f t="shared" si="2"/>
        <v>403200</v>
      </c>
      <c r="G33" s="98">
        <f t="shared" si="3"/>
        <v>428400</v>
      </c>
      <c r="H33" s="98">
        <f t="shared" ref="H33:H45" si="4">SUM(D33:G33)</f>
        <v>1562400</v>
      </c>
    </row>
    <row r="34" spans="2:8" outlineLevel="1" x14ac:dyDescent="0.2">
      <c r="B34" s="26" t="s">
        <v>21</v>
      </c>
      <c r="C34" s="93">
        <v>0.06</v>
      </c>
      <c r="D34" s="98">
        <f>+C34*$D$14</f>
        <v>264600</v>
      </c>
      <c r="E34" s="98">
        <f t="shared" si="1"/>
        <v>283500</v>
      </c>
      <c r="F34" s="98">
        <f t="shared" si="2"/>
        <v>302400</v>
      </c>
      <c r="G34" s="98">
        <f t="shared" si="3"/>
        <v>321300</v>
      </c>
      <c r="H34" s="98">
        <f t="shared" si="4"/>
        <v>1171800</v>
      </c>
    </row>
    <row r="35" spans="2:8" outlineLevel="1" x14ac:dyDescent="0.2">
      <c r="B35" s="26" t="s">
        <v>22</v>
      </c>
      <c r="C35" s="93">
        <v>0.06</v>
      </c>
      <c r="D35" s="98">
        <f t="shared" si="0"/>
        <v>264600</v>
      </c>
      <c r="E35" s="98">
        <f t="shared" si="1"/>
        <v>283500</v>
      </c>
      <c r="F35" s="98">
        <f t="shared" si="2"/>
        <v>302400</v>
      </c>
      <c r="G35" s="98">
        <f t="shared" si="3"/>
        <v>321300</v>
      </c>
      <c r="H35" s="98">
        <f t="shared" si="4"/>
        <v>1171800</v>
      </c>
    </row>
    <row r="36" spans="2:8" outlineLevel="1" x14ac:dyDescent="0.2">
      <c r="B36" s="26" t="s">
        <v>23</v>
      </c>
      <c r="C36" s="93">
        <v>0.06</v>
      </c>
      <c r="D36" s="98">
        <f t="shared" si="0"/>
        <v>264600</v>
      </c>
      <c r="E36" s="98">
        <f t="shared" si="1"/>
        <v>283500</v>
      </c>
      <c r="F36" s="98">
        <f t="shared" si="2"/>
        <v>302400</v>
      </c>
      <c r="G36" s="98">
        <f t="shared" si="3"/>
        <v>321300</v>
      </c>
      <c r="H36" s="98">
        <f t="shared" si="4"/>
        <v>1171800</v>
      </c>
    </row>
    <row r="37" spans="2:8" outlineLevel="1" x14ac:dyDescent="0.2">
      <c r="B37" s="26" t="s">
        <v>24</v>
      </c>
      <c r="C37" s="93">
        <v>0.06</v>
      </c>
      <c r="D37" s="98">
        <f t="shared" si="0"/>
        <v>264600</v>
      </c>
      <c r="E37" s="98">
        <f t="shared" si="1"/>
        <v>283500</v>
      </c>
      <c r="F37" s="98">
        <f t="shared" si="2"/>
        <v>302400</v>
      </c>
      <c r="G37" s="98">
        <f t="shared" si="3"/>
        <v>321300</v>
      </c>
      <c r="H37" s="98">
        <f t="shared" si="4"/>
        <v>1171800</v>
      </c>
    </row>
    <row r="38" spans="2:8" outlineLevel="1" x14ac:dyDescent="0.2">
      <c r="B38" s="26" t="s">
        <v>25</v>
      </c>
      <c r="C38" s="93">
        <v>0.06</v>
      </c>
      <c r="D38" s="98">
        <f t="shared" si="0"/>
        <v>264600</v>
      </c>
      <c r="E38" s="98">
        <f t="shared" si="1"/>
        <v>283500</v>
      </c>
      <c r="F38" s="98">
        <f t="shared" si="2"/>
        <v>302400</v>
      </c>
      <c r="G38" s="98">
        <f t="shared" si="3"/>
        <v>321300</v>
      </c>
      <c r="H38" s="98">
        <f t="shared" si="4"/>
        <v>1171800</v>
      </c>
    </row>
    <row r="39" spans="2:8" outlineLevel="1" x14ac:dyDescent="0.2">
      <c r="B39" s="26" t="s">
        <v>26</v>
      </c>
      <c r="C39" s="93">
        <v>0.06</v>
      </c>
      <c r="D39" s="98">
        <f t="shared" si="0"/>
        <v>264600</v>
      </c>
      <c r="E39" s="98">
        <f t="shared" si="1"/>
        <v>283500</v>
      </c>
      <c r="F39" s="98">
        <f t="shared" si="2"/>
        <v>302400</v>
      </c>
      <c r="G39" s="98">
        <f t="shared" si="3"/>
        <v>321300</v>
      </c>
      <c r="H39" s="98">
        <f t="shared" si="4"/>
        <v>1171800</v>
      </c>
    </row>
    <row r="40" spans="2:8" outlineLevel="1" x14ac:dyDescent="0.2">
      <c r="B40" s="26" t="s">
        <v>27</v>
      </c>
      <c r="C40" s="93">
        <v>0.06</v>
      </c>
      <c r="D40" s="98">
        <f t="shared" si="0"/>
        <v>264600</v>
      </c>
      <c r="E40" s="98">
        <f t="shared" si="1"/>
        <v>283500</v>
      </c>
      <c r="F40" s="98">
        <f t="shared" si="2"/>
        <v>302400</v>
      </c>
      <c r="G40" s="98">
        <f t="shared" si="3"/>
        <v>321300</v>
      </c>
      <c r="H40" s="98">
        <f t="shared" si="4"/>
        <v>1171800</v>
      </c>
    </row>
    <row r="41" spans="2:8" outlineLevel="1" x14ac:dyDescent="0.2">
      <c r="B41" s="26" t="s">
        <v>28</v>
      </c>
      <c r="C41" s="93">
        <v>0.06</v>
      </c>
      <c r="D41" s="98">
        <f t="shared" si="0"/>
        <v>264600</v>
      </c>
      <c r="E41" s="98">
        <f t="shared" si="1"/>
        <v>283500</v>
      </c>
      <c r="F41" s="98">
        <f t="shared" si="2"/>
        <v>302400</v>
      </c>
      <c r="G41" s="98">
        <f t="shared" si="3"/>
        <v>321300</v>
      </c>
      <c r="H41" s="98">
        <f t="shared" si="4"/>
        <v>1171800</v>
      </c>
    </row>
    <row r="42" spans="2:8" outlineLevel="1" x14ac:dyDescent="0.2">
      <c r="B42" s="26" t="s">
        <v>29</v>
      </c>
      <c r="C42" s="93">
        <v>0.06</v>
      </c>
      <c r="D42" s="98">
        <f t="shared" si="0"/>
        <v>264600</v>
      </c>
      <c r="E42" s="98">
        <f t="shared" si="1"/>
        <v>283500</v>
      </c>
      <c r="F42" s="98">
        <f t="shared" si="2"/>
        <v>302400</v>
      </c>
      <c r="G42" s="98">
        <f t="shared" si="3"/>
        <v>321300</v>
      </c>
      <c r="H42" s="98">
        <f t="shared" si="4"/>
        <v>1171800</v>
      </c>
    </row>
    <row r="43" spans="2:8" outlineLevel="1" x14ac:dyDescent="0.2">
      <c r="B43" s="26" t="s">
        <v>30</v>
      </c>
      <c r="C43" s="93">
        <v>0.06</v>
      </c>
      <c r="D43" s="98">
        <f t="shared" si="0"/>
        <v>264600</v>
      </c>
      <c r="E43" s="98">
        <f t="shared" si="1"/>
        <v>283500</v>
      </c>
      <c r="F43" s="98">
        <f t="shared" si="2"/>
        <v>302400</v>
      </c>
      <c r="G43" s="98">
        <f t="shared" si="3"/>
        <v>321300</v>
      </c>
      <c r="H43" s="98">
        <f t="shared" si="4"/>
        <v>1171800</v>
      </c>
    </row>
    <row r="44" spans="2:8" outlineLevel="1" x14ac:dyDescent="0.2">
      <c r="B44" s="26" t="s">
        <v>31</v>
      </c>
      <c r="C44" s="93">
        <v>0.06</v>
      </c>
      <c r="D44" s="98">
        <f t="shared" si="0"/>
        <v>264600</v>
      </c>
      <c r="E44" s="98">
        <f t="shared" si="1"/>
        <v>283500</v>
      </c>
      <c r="F44" s="98">
        <f t="shared" si="2"/>
        <v>302400</v>
      </c>
      <c r="G44" s="98">
        <f t="shared" si="3"/>
        <v>321300</v>
      </c>
      <c r="H44" s="98">
        <f t="shared" si="4"/>
        <v>1171800</v>
      </c>
    </row>
    <row r="45" spans="2:8" outlineLevel="1" x14ac:dyDescent="0.2">
      <c r="B45" s="27" t="s">
        <v>32</v>
      </c>
      <c r="C45" s="94">
        <v>0.06</v>
      </c>
      <c r="D45" s="98">
        <f t="shared" si="0"/>
        <v>264600</v>
      </c>
      <c r="E45" s="98">
        <f t="shared" si="1"/>
        <v>283500</v>
      </c>
      <c r="F45" s="98">
        <f t="shared" si="2"/>
        <v>302400</v>
      </c>
      <c r="G45" s="98">
        <f t="shared" si="3"/>
        <v>321300</v>
      </c>
      <c r="H45" s="98">
        <f t="shared" si="4"/>
        <v>1171800</v>
      </c>
    </row>
    <row r="46" spans="2:8" x14ac:dyDescent="0.2">
      <c r="B46" s="47" t="s">
        <v>5</v>
      </c>
      <c r="C46" s="95">
        <f t="shared" ref="C46:H46" si="5">SUM(C31:C45)</f>
        <v>1.0000000000000004</v>
      </c>
      <c r="D46" s="96">
        <f t="shared" si="5"/>
        <v>4410000</v>
      </c>
      <c r="E46" s="96">
        <f t="shared" si="5"/>
        <v>4725000</v>
      </c>
      <c r="F46" s="96">
        <f t="shared" si="5"/>
        <v>5040000</v>
      </c>
      <c r="G46" s="96">
        <f t="shared" si="5"/>
        <v>5355000</v>
      </c>
      <c r="H46" s="96">
        <f t="shared" si="5"/>
        <v>19530000</v>
      </c>
    </row>
    <row r="48" spans="2:8" ht="15.75" customHeight="1" x14ac:dyDescent="0.25">
      <c r="B48" s="49" t="s">
        <v>52</v>
      </c>
      <c r="C48" s="41"/>
      <c r="D48" s="41"/>
      <c r="E48" s="41"/>
      <c r="F48" s="41"/>
      <c r="G48" s="41"/>
      <c r="H48" s="44"/>
    </row>
    <row r="49" spans="2:11" x14ac:dyDescent="0.2">
      <c r="B49" s="111" t="s">
        <v>43</v>
      </c>
      <c r="C49" s="113"/>
      <c r="D49" s="104" t="s">
        <v>45</v>
      </c>
      <c r="E49" s="105"/>
      <c r="F49" s="105"/>
      <c r="G49" s="105"/>
      <c r="H49" s="106"/>
    </row>
    <row r="50" spans="2:11" x14ac:dyDescent="0.2">
      <c r="B50" s="112"/>
      <c r="C50" s="114"/>
      <c r="D50" s="62" t="s">
        <v>0</v>
      </c>
      <c r="E50" s="62" t="s">
        <v>1</v>
      </c>
      <c r="F50" s="62" t="s">
        <v>2</v>
      </c>
      <c r="G50" s="62" t="s">
        <v>3</v>
      </c>
      <c r="H50" s="62" t="s">
        <v>4</v>
      </c>
    </row>
    <row r="51" spans="2:11" outlineLevel="1" x14ac:dyDescent="0.2">
      <c r="B51" s="13" t="str">
        <f>+B31</f>
        <v>Sales rep 1</v>
      </c>
      <c r="C51" s="11"/>
      <c r="D51" s="97">
        <f t="shared" ref="D51:H65" si="6">(D31*$C$23*$C$17)+(D31*$C$24*$C$18)+(D31*$C$25*$C$19)</f>
        <v>26460</v>
      </c>
      <c r="E51" s="97">
        <f t="shared" si="6"/>
        <v>28350</v>
      </c>
      <c r="F51" s="97">
        <f t="shared" si="6"/>
        <v>30240</v>
      </c>
      <c r="G51" s="97">
        <f t="shared" si="6"/>
        <v>32130</v>
      </c>
      <c r="H51" s="97">
        <f t="shared" si="6"/>
        <v>117180</v>
      </c>
    </row>
    <row r="52" spans="2:11" outlineLevel="1" x14ac:dyDescent="0.2">
      <c r="B52" s="13" t="str">
        <f t="shared" ref="B52:B65" si="7">+B32</f>
        <v>Sales rep 2</v>
      </c>
      <c r="C52" s="11"/>
      <c r="D52" s="99">
        <f t="shared" si="6"/>
        <v>26460</v>
      </c>
      <c r="E52" s="99">
        <f t="shared" si="6"/>
        <v>28350</v>
      </c>
      <c r="F52" s="99">
        <f t="shared" si="6"/>
        <v>30240</v>
      </c>
      <c r="G52" s="99">
        <f t="shared" si="6"/>
        <v>32130</v>
      </c>
      <c r="H52" s="99">
        <f t="shared" si="6"/>
        <v>117180</v>
      </c>
    </row>
    <row r="53" spans="2:11" outlineLevel="1" x14ac:dyDescent="0.2">
      <c r="B53" s="13" t="str">
        <f t="shared" si="7"/>
        <v>Sales rep 3</v>
      </c>
      <c r="C53" s="11"/>
      <c r="D53" s="99">
        <f t="shared" si="6"/>
        <v>21168</v>
      </c>
      <c r="E53" s="99">
        <f t="shared" si="6"/>
        <v>22680</v>
      </c>
      <c r="F53" s="99">
        <f t="shared" si="6"/>
        <v>24192</v>
      </c>
      <c r="G53" s="99">
        <f t="shared" si="6"/>
        <v>25704</v>
      </c>
      <c r="H53" s="99">
        <f t="shared" si="6"/>
        <v>93744</v>
      </c>
      <c r="K53" s="35"/>
    </row>
    <row r="54" spans="2:11" outlineLevel="1" x14ac:dyDescent="0.2">
      <c r="B54" s="13" t="str">
        <f t="shared" si="7"/>
        <v>Sales rep 4</v>
      </c>
      <c r="C54" s="11"/>
      <c r="D54" s="99">
        <f t="shared" si="6"/>
        <v>15876</v>
      </c>
      <c r="E54" s="99">
        <f t="shared" si="6"/>
        <v>17010</v>
      </c>
      <c r="F54" s="99">
        <f t="shared" si="6"/>
        <v>18144</v>
      </c>
      <c r="G54" s="99">
        <f t="shared" si="6"/>
        <v>19278</v>
      </c>
      <c r="H54" s="99">
        <f t="shared" si="6"/>
        <v>70308</v>
      </c>
    </row>
    <row r="55" spans="2:11" outlineLevel="1" x14ac:dyDescent="0.2">
      <c r="B55" s="13" t="str">
        <f t="shared" si="7"/>
        <v>Sales rep 5</v>
      </c>
      <c r="C55" s="11"/>
      <c r="D55" s="99">
        <f t="shared" si="6"/>
        <v>15876</v>
      </c>
      <c r="E55" s="99">
        <f t="shared" si="6"/>
        <v>17010</v>
      </c>
      <c r="F55" s="99">
        <f t="shared" si="6"/>
        <v>18144</v>
      </c>
      <c r="G55" s="99">
        <f t="shared" si="6"/>
        <v>19278</v>
      </c>
      <c r="H55" s="99">
        <f t="shared" si="6"/>
        <v>70308</v>
      </c>
    </row>
    <row r="56" spans="2:11" outlineLevel="1" x14ac:dyDescent="0.2">
      <c r="B56" s="13" t="str">
        <f t="shared" si="7"/>
        <v>Sales rep 6</v>
      </c>
      <c r="C56" s="11"/>
      <c r="D56" s="99">
        <f t="shared" si="6"/>
        <v>15876</v>
      </c>
      <c r="E56" s="99">
        <f t="shared" si="6"/>
        <v>17010</v>
      </c>
      <c r="F56" s="99">
        <f t="shared" si="6"/>
        <v>18144</v>
      </c>
      <c r="G56" s="99">
        <f t="shared" si="6"/>
        <v>19278</v>
      </c>
      <c r="H56" s="99">
        <f t="shared" si="6"/>
        <v>70308</v>
      </c>
    </row>
    <row r="57" spans="2:11" outlineLevel="1" x14ac:dyDescent="0.2">
      <c r="B57" s="13" t="str">
        <f t="shared" si="7"/>
        <v>Sales rep 7</v>
      </c>
      <c r="C57" s="11"/>
      <c r="D57" s="99">
        <f t="shared" si="6"/>
        <v>15876</v>
      </c>
      <c r="E57" s="99">
        <f t="shared" si="6"/>
        <v>17010</v>
      </c>
      <c r="F57" s="99">
        <f t="shared" si="6"/>
        <v>18144</v>
      </c>
      <c r="G57" s="99">
        <f t="shared" si="6"/>
        <v>19278</v>
      </c>
      <c r="H57" s="99">
        <f t="shared" si="6"/>
        <v>70308</v>
      </c>
    </row>
    <row r="58" spans="2:11" outlineLevel="1" x14ac:dyDescent="0.2">
      <c r="B58" s="13" t="str">
        <f t="shared" si="7"/>
        <v>Sales rep 8</v>
      </c>
      <c r="C58" s="11"/>
      <c r="D58" s="99">
        <f t="shared" si="6"/>
        <v>15876</v>
      </c>
      <c r="E58" s="99">
        <f t="shared" si="6"/>
        <v>17010</v>
      </c>
      <c r="F58" s="99">
        <f t="shared" si="6"/>
        <v>18144</v>
      </c>
      <c r="G58" s="99">
        <f t="shared" si="6"/>
        <v>19278</v>
      </c>
      <c r="H58" s="99">
        <f t="shared" si="6"/>
        <v>70308</v>
      </c>
    </row>
    <row r="59" spans="2:11" outlineLevel="1" x14ac:dyDescent="0.2">
      <c r="B59" s="13" t="str">
        <f t="shared" si="7"/>
        <v>Sales rep 9</v>
      </c>
      <c r="C59" s="11"/>
      <c r="D59" s="99">
        <f t="shared" si="6"/>
        <v>15876</v>
      </c>
      <c r="E59" s="99">
        <f t="shared" si="6"/>
        <v>17010</v>
      </c>
      <c r="F59" s="99">
        <f t="shared" si="6"/>
        <v>18144</v>
      </c>
      <c r="G59" s="99">
        <f t="shared" si="6"/>
        <v>19278</v>
      </c>
      <c r="H59" s="99">
        <f t="shared" si="6"/>
        <v>70308</v>
      </c>
    </row>
    <row r="60" spans="2:11" outlineLevel="1" x14ac:dyDescent="0.2">
      <c r="B60" s="13" t="str">
        <f t="shared" si="7"/>
        <v>Sales rep 10</v>
      </c>
      <c r="C60" s="11"/>
      <c r="D60" s="99">
        <f t="shared" si="6"/>
        <v>15876</v>
      </c>
      <c r="E60" s="99">
        <f t="shared" si="6"/>
        <v>17010</v>
      </c>
      <c r="F60" s="99">
        <f t="shared" si="6"/>
        <v>18144</v>
      </c>
      <c r="G60" s="99">
        <f t="shared" si="6"/>
        <v>19278</v>
      </c>
      <c r="H60" s="99">
        <f t="shared" si="6"/>
        <v>70308</v>
      </c>
    </row>
    <row r="61" spans="2:11" outlineLevel="1" x14ac:dyDescent="0.2">
      <c r="B61" s="13" t="str">
        <f t="shared" si="7"/>
        <v>Sales rep 11</v>
      </c>
      <c r="C61" s="11"/>
      <c r="D61" s="99">
        <f t="shared" si="6"/>
        <v>15876</v>
      </c>
      <c r="E61" s="99">
        <f t="shared" si="6"/>
        <v>17010</v>
      </c>
      <c r="F61" s="99">
        <f t="shared" si="6"/>
        <v>18144</v>
      </c>
      <c r="G61" s="99">
        <f t="shared" si="6"/>
        <v>19278</v>
      </c>
      <c r="H61" s="99">
        <f t="shared" si="6"/>
        <v>70308</v>
      </c>
    </row>
    <row r="62" spans="2:11" outlineLevel="1" x14ac:dyDescent="0.2">
      <c r="B62" s="13" t="str">
        <f t="shared" si="7"/>
        <v>Sales rep 12</v>
      </c>
      <c r="C62" s="11"/>
      <c r="D62" s="99">
        <f t="shared" si="6"/>
        <v>15876</v>
      </c>
      <c r="E62" s="99">
        <f t="shared" si="6"/>
        <v>17010</v>
      </c>
      <c r="F62" s="99">
        <f t="shared" si="6"/>
        <v>18144</v>
      </c>
      <c r="G62" s="99">
        <f t="shared" si="6"/>
        <v>19278</v>
      </c>
      <c r="H62" s="99">
        <f t="shared" si="6"/>
        <v>70308</v>
      </c>
    </row>
    <row r="63" spans="2:11" outlineLevel="1" x14ac:dyDescent="0.2">
      <c r="B63" s="13" t="str">
        <f t="shared" si="7"/>
        <v>Sales rep 13</v>
      </c>
      <c r="C63" s="11"/>
      <c r="D63" s="99">
        <f t="shared" si="6"/>
        <v>15876</v>
      </c>
      <c r="E63" s="99">
        <f t="shared" si="6"/>
        <v>17010</v>
      </c>
      <c r="F63" s="99">
        <f t="shared" si="6"/>
        <v>18144</v>
      </c>
      <c r="G63" s="99">
        <f t="shared" si="6"/>
        <v>19278</v>
      </c>
      <c r="H63" s="99">
        <f t="shared" si="6"/>
        <v>70308</v>
      </c>
    </row>
    <row r="64" spans="2:11" outlineLevel="1" x14ac:dyDescent="0.2">
      <c r="B64" s="13" t="str">
        <f t="shared" si="7"/>
        <v>Sales rep 14</v>
      </c>
      <c r="C64" s="11"/>
      <c r="D64" s="99">
        <f t="shared" si="6"/>
        <v>15876</v>
      </c>
      <c r="E64" s="99">
        <f t="shared" si="6"/>
        <v>17010</v>
      </c>
      <c r="F64" s="99">
        <f t="shared" si="6"/>
        <v>18144</v>
      </c>
      <c r="G64" s="99">
        <f t="shared" si="6"/>
        <v>19278</v>
      </c>
      <c r="H64" s="99">
        <f t="shared" si="6"/>
        <v>70308</v>
      </c>
    </row>
    <row r="65" spans="2:8" outlineLevel="1" x14ac:dyDescent="0.2">
      <c r="B65" s="13" t="str">
        <f t="shared" si="7"/>
        <v>Sales rep 15</v>
      </c>
      <c r="C65" s="11"/>
      <c r="D65" s="99">
        <f t="shared" si="6"/>
        <v>15876</v>
      </c>
      <c r="E65" s="99">
        <f t="shared" si="6"/>
        <v>17010</v>
      </c>
      <c r="F65" s="99">
        <f t="shared" si="6"/>
        <v>18144</v>
      </c>
      <c r="G65" s="99">
        <f t="shared" si="6"/>
        <v>19278</v>
      </c>
      <c r="H65" s="99">
        <f t="shared" si="6"/>
        <v>70308</v>
      </c>
    </row>
    <row r="66" spans="2:8" x14ac:dyDescent="0.2">
      <c r="B66" s="47" t="s">
        <v>7</v>
      </c>
      <c r="C66" s="48"/>
      <c r="D66" s="96">
        <f>SUM(D51:D65)</f>
        <v>264600</v>
      </c>
      <c r="E66" s="96">
        <f>SUM(E51:E65)</f>
        <v>283500</v>
      </c>
      <c r="F66" s="96">
        <f>SUM(F51:F65)</f>
        <v>302400</v>
      </c>
      <c r="G66" s="96">
        <f>SUM(G51:G65)</f>
        <v>321300</v>
      </c>
      <c r="H66" s="96">
        <f>SUM(H51:H65)</f>
        <v>1171800</v>
      </c>
    </row>
    <row r="68" spans="2:8" ht="15.75" customHeight="1" x14ac:dyDescent="0.25">
      <c r="B68" s="49" t="s">
        <v>33</v>
      </c>
      <c r="C68" s="50"/>
      <c r="D68" s="50"/>
      <c r="E68" s="50"/>
      <c r="F68" s="51"/>
    </row>
    <row r="69" spans="2:8" s="28" customFormat="1" ht="25.5" x14ac:dyDescent="0.2">
      <c r="B69" s="45" t="s">
        <v>43</v>
      </c>
      <c r="C69" s="45" t="s">
        <v>46</v>
      </c>
      <c r="D69" s="45" t="s">
        <v>6</v>
      </c>
      <c r="E69" s="45" t="s">
        <v>47</v>
      </c>
      <c r="F69" s="46" t="s">
        <v>48</v>
      </c>
    </row>
    <row r="70" spans="2:8" outlineLevel="1" x14ac:dyDescent="0.2">
      <c r="B70" s="13" t="str">
        <f>+B51</f>
        <v>Sales rep 1</v>
      </c>
      <c r="C70" s="100">
        <v>80000</v>
      </c>
      <c r="D70" s="101">
        <f>+H51</f>
        <v>117180</v>
      </c>
      <c r="E70" s="100">
        <v>25000</v>
      </c>
      <c r="F70" s="85">
        <f>SUM(C70:E70)</f>
        <v>222180</v>
      </c>
    </row>
    <row r="71" spans="2:8" outlineLevel="1" x14ac:dyDescent="0.2">
      <c r="B71" s="13" t="str">
        <f t="shared" ref="B71:B84" si="8">+B52</f>
        <v>Sales rep 2</v>
      </c>
      <c r="C71" s="79">
        <v>80000</v>
      </c>
      <c r="D71" s="102">
        <f t="shared" ref="D71:D84" si="9">+H52</f>
        <v>117180</v>
      </c>
      <c r="E71" s="79">
        <v>20000</v>
      </c>
      <c r="F71" s="87">
        <f t="shared" ref="F71:F84" si="10">SUM(C71:E71)</f>
        <v>217180</v>
      </c>
    </row>
    <row r="72" spans="2:8" outlineLevel="1" x14ac:dyDescent="0.2">
      <c r="B72" s="13" t="str">
        <f t="shared" si="8"/>
        <v>Sales rep 3</v>
      </c>
      <c r="C72" s="79">
        <v>75000</v>
      </c>
      <c r="D72" s="102">
        <f t="shared" si="9"/>
        <v>93744</v>
      </c>
      <c r="E72" s="79">
        <v>20000</v>
      </c>
      <c r="F72" s="87">
        <f t="shared" si="10"/>
        <v>188744</v>
      </c>
    </row>
    <row r="73" spans="2:8" outlineLevel="1" x14ac:dyDescent="0.2">
      <c r="B73" s="13" t="str">
        <f t="shared" si="8"/>
        <v>Sales rep 4</v>
      </c>
      <c r="C73" s="79">
        <v>75000</v>
      </c>
      <c r="D73" s="102">
        <f t="shared" si="9"/>
        <v>70308</v>
      </c>
      <c r="E73" s="79">
        <v>20000</v>
      </c>
      <c r="F73" s="87">
        <f t="shared" si="10"/>
        <v>165308</v>
      </c>
    </row>
    <row r="74" spans="2:8" outlineLevel="1" x14ac:dyDescent="0.2">
      <c r="B74" s="13" t="str">
        <f t="shared" si="8"/>
        <v>Sales rep 5</v>
      </c>
      <c r="C74" s="79">
        <v>75000</v>
      </c>
      <c r="D74" s="102">
        <f t="shared" si="9"/>
        <v>70308</v>
      </c>
      <c r="E74" s="79">
        <v>20000</v>
      </c>
      <c r="F74" s="87">
        <f t="shared" si="10"/>
        <v>165308</v>
      </c>
    </row>
    <row r="75" spans="2:8" outlineLevel="1" x14ac:dyDescent="0.2">
      <c r="B75" s="13" t="str">
        <f t="shared" si="8"/>
        <v>Sales rep 6</v>
      </c>
      <c r="C75" s="79">
        <v>75000</v>
      </c>
      <c r="D75" s="102">
        <f t="shared" si="9"/>
        <v>70308</v>
      </c>
      <c r="E75" s="79">
        <v>20000</v>
      </c>
      <c r="F75" s="87">
        <f t="shared" si="10"/>
        <v>165308</v>
      </c>
    </row>
    <row r="76" spans="2:8" outlineLevel="1" x14ac:dyDescent="0.2">
      <c r="B76" s="13" t="str">
        <f t="shared" si="8"/>
        <v>Sales rep 7</v>
      </c>
      <c r="C76" s="79">
        <v>75000</v>
      </c>
      <c r="D76" s="102">
        <f t="shared" si="9"/>
        <v>70308</v>
      </c>
      <c r="E76" s="79">
        <v>20000</v>
      </c>
      <c r="F76" s="87">
        <f t="shared" si="10"/>
        <v>165308</v>
      </c>
    </row>
    <row r="77" spans="2:8" outlineLevel="1" x14ac:dyDescent="0.2">
      <c r="B77" s="13" t="str">
        <f t="shared" si="8"/>
        <v>Sales rep 8</v>
      </c>
      <c r="C77" s="79">
        <v>75000</v>
      </c>
      <c r="D77" s="102">
        <f t="shared" si="9"/>
        <v>70308</v>
      </c>
      <c r="E77" s="79">
        <v>20000</v>
      </c>
      <c r="F77" s="87">
        <f t="shared" si="10"/>
        <v>165308</v>
      </c>
    </row>
    <row r="78" spans="2:8" outlineLevel="1" x14ac:dyDescent="0.2">
      <c r="B78" s="13" t="str">
        <f t="shared" si="8"/>
        <v>Sales rep 9</v>
      </c>
      <c r="C78" s="79">
        <v>75000</v>
      </c>
      <c r="D78" s="102">
        <f t="shared" si="9"/>
        <v>70308</v>
      </c>
      <c r="E78" s="79">
        <v>20000</v>
      </c>
      <c r="F78" s="87">
        <f t="shared" si="10"/>
        <v>165308</v>
      </c>
    </row>
    <row r="79" spans="2:8" outlineLevel="1" x14ac:dyDescent="0.2">
      <c r="B79" s="13" t="str">
        <f t="shared" si="8"/>
        <v>Sales rep 10</v>
      </c>
      <c r="C79" s="79">
        <v>75000</v>
      </c>
      <c r="D79" s="102">
        <f t="shared" si="9"/>
        <v>70308</v>
      </c>
      <c r="E79" s="79">
        <v>20000</v>
      </c>
      <c r="F79" s="87">
        <f t="shared" si="10"/>
        <v>165308</v>
      </c>
    </row>
    <row r="80" spans="2:8" outlineLevel="1" x14ac:dyDescent="0.2">
      <c r="B80" s="13" t="str">
        <f t="shared" si="8"/>
        <v>Sales rep 11</v>
      </c>
      <c r="C80" s="79">
        <v>70000</v>
      </c>
      <c r="D80" s="102">
        <f t="shared" si="9"/>
        <v>70308</v>
      </c>
      <c r="E80" s="79">
        <v>20000</v>
      </c>
      <c r="F80" s="87">
        <f t="shared" si="10"/>
        <v>160308</v>
      </c>
    </row>
    <row r="81" spans="2:6" outlineLevel="1" x14ac:dyDescent="0.2">
      <c r="B81" s="13" t="str">
        <f t="shared" si="8"/>
        <v>Sales rep 12</v>
      </c>
      <c r="C81" s="79">
        <v>70000</v>
      </c>
      <c r="D81" s="102">
        <f t="shared" si="9"/>
        <v>70308</v>
      </c>
      <c r="E81" s="79">
        <v>20000</v>
      </c>
      <c r="F81" s="87">
        <f t="shared" si="10"/>
        <v>160308</v>
      </c>
    </row>
    <row r="82" spans="2:6" outlineLevel="1" x14ac:dyDescent="0.2">
      <c r="B82" s="13" t="str">
        <f t="shared" si="8"/>
        <v>Sales rep 13</v>
      </c>
      <c r="C82" s="79">
        <v>70000</v>
      </c>
      <c r="D82" s="102">
        <f t="shared" si="9"/>
        <v>70308</v>
      </c>
      <c r="E82" s="79">
        <v>20000</v>
      </c>
      <c r="F82" s="87">
        <f t="shared" si="10"/>
        <v>160308</v>
      </c>
    </row>
    <row r="83" spans="2:6" outlineLevel="1" x14ac:dyDescent="0.2">
      <c r="B83" s="13" t="str">
        <f t="shared" si="8"/>
        <v>Sales rep 14</v>
      </c>
      <c r="C83" s="79">
        <v>70000</v>
      </c>
      <c r="D83" s="102">
        <f t="shared" si="9"/>
        <v>70308</v>
      </c>
      <c r="E83" s="79">
        <v>20000</v>
      </c>
      <c r="F83" s="87">
        <f t="shared" si="10"/>
        <v>160308</v>
      </c>
    </row>
    <row r="84" spans="2:6" outlineLevel="1" x14ac:dyDescent="0.2">
      <c r="B84" s="13" t="str">
        <f t="shared" si="8"/>
        <v>Sales rep 15</v>
      </c>
      <c r="C84" s="79">
        <v>70000</v>
      </c>
      <c r="D84" s="102">
        <f t="shared" si="9"/>
        <v>70308</v>
      </c>
      <c r="E84" s="79">
        <v>20000</v>
      </c>
      <c r="F84" s="87">
        <f t="shared" si="10"/>
        <v>160308</v>
      </c>
    </row>
    <row r="85" spans="2:6" x14ac:dyDescent="0.2">
      <c r="B85" s="47" t="s">
        <v>7</v>
      </c>
      <c r="C85" s="77">
        <f>SUM(C70:C84)</f>
        <v>1110000</v>
      </c>
      <c r="D85" s="77">
        <f>SUM(D70:D84)</f>
        <v>1171800</v>
      </c>
      <c r="E85" s="77">
        <f>SUM(E70:E84)</f>
        <v>305000</v>
      </c>
      <c r="F85" s="88">
        <f>SUM(F70:F84)</f>
        <v>2586800</v>
      </c>
    </row>
    <row r="86" spans="2:6" x14ac:dyDescent="0.2">
      <c r="B86" s="29" t="s">
        <v>8</v>
      </c>
      <c r="C86" s="103">
        <f>+C85/$F$85</f>
        <v>0.42910159270140713</v>
      </c>
      <c r="D86" s="103">
        <f>+D85/$F$85</f>
        <v>0.45299211380856658</v>
      </c>
      <c r="E86" s="103">
        <f>+E85/$F$85</f>
        <v>0.11790629349002629</v>
      </c>
      <c r="F86" s="16"/>
    </row>
  </sheetData>
  <mergeCells count="6">
    <mergeCell ref="D29:H29"/>
    <mergeCell ref="D49:H49"/>
    <mergeCell ref="C29:C30"/>
    <mergeCell ref="B29:B30"/>
    <mergeCell ref="B49:B50"/>
    <mergeCell ref="C49:C50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27"/>
  </sheetPr>
  <dimension ref="B1:I118"/>
  <sheetViews>
    <sheetView tabSelected="1" zoomScaleNormal="100" workbookViewId="0">
      <selection activeCell="I16" sqref="I16"/>
    </sheetView>
  </sheetViews>
  <sheetFormatPr defaultRowHeight="12.75" x14ac:dyDescent="0.2"/>
  <cols>
    <col min="1" max="1" width="5" style="1" customWidth="1"/>
    <col min="2" max="2" width="16.7109375" style="1" customWidth="1"/>
    <col min="3" max="7" width="15.28515625" style="1" customWidth="1"/>
    <col min="8" max="8" width="9.140625" style="1"/>
    <col min="9" max="9" width="11.140625" style="1" bestFit="1" customWidth="1"/>
    <col min="10" max="16384" width="9.140625" style="1"/>
  </cols>
  <sheetData>
    <row r="1" spans="2:7" ht="15.75" x14ac:dyDescent="0.25">
      <c r="B1" s="2" t="s">
        <v>39</v>
      </c>
    </row>
    <row r="2" spans="2:7" ht="15.75" x14ac:dyDescent="0.25">
      <c r="B2" s="2" t="s">
        <v>49</v>
      </c>
    </row>
    <row r="3" spans="2:7" ht="15.75" x14ac:dyDescent="0.25">
      <c r="B3" s="34" t="s">
        <v>40</v>
      </c>
    </row>
    <row r="4" spans="2:7" ht="15" x14ac:dyDescent="0.25">
      <c r="B4" s="3"/>
    </row>
    <row r="5" spans="2:7" x14ac:dyDescent="0.2">
      <c r="B5" s="63" t="s">
        <v>50</v>
      </c>
      <c r="C5" s="7"/>
      <c r="D5" s="7"/>
    </row>
    <row r="6" spans="2:7" x14ac:dyDescent="0.2">
      <c r="B6" s="30" t="s">
        <v>10</v>
      </c>
      <c r="C6" s="31"/>
      <c r="D6" s="31"/>
      <c r="E6" s="31"/>
      <c r="F6" s="31"/>
      <c r="G6" s="32"/>
    </row>
    <row r="7" spans="2:7" x14ac:dyDescent="0.2">
      <c r="B7" s="38"/>
      <c r="C7" s="39" t="s">
        <v>0</v>
      </c>
      <c r="D7" s="39" t="s">
        <v>1</v>
      </c>
      <c r="E7" s="39" t="s">
        <v>2</v>
      </c>
      <c r="F7" s="39" t="s">
        <v>3</v>
      </c>
      <c r="G7" s="40" t="s">
        <v>4</v>
      </c>
    </row>
    <row r="8" spans="2:7" x14ac:dyDescent="0.2">
      <c r="B8" s="64" t="str">
        <f>+'Sales compensation model'!B31</f>
        <v>Sales rep 1</v>
      </c>
      <c r="C8" s="65">
        <f t="shared" ref="C8:F9" si="0">C27+C46+C65</f>
        <v>294000</v>
      </c>
      <c r="D8" s="65">
        <f t="shared" si="0"/>
        <v>0</v>
      </c>
      <c r="E8" s="65">
        <f t="shared" si="0"/>
        <v>240000</v>
      </c>
      <c r="F8" s="65">
        <f t="shared" si="0"/>
        <v>618000</v>
      </c>
      <c r="G8" s="66">
        <f>SUM(C8:F8)</f>
        <v>1152000</v>
      </c>
    </row>
    <row r="9" spans="2:7" x14ac:dyDescent="0.2">
      <c r="B9" s="64" t="str">
        <f>+'Sales compensation model'!B32</f>
        <v>Sales rep 2</v>
      </c>
      <c r="C9" s="67">
        <f t="shared" si="0"/>
        <v>360000</v>
      </c>
      <c r="D9" s="67">
        <f t="shared" si="0"/>
        <v>330000</v>
      </c>
      <c r="E9" s="67">
        <f t="shared" si="0"/>
        <v>135000</v>
      </c>
      <c r="F9" s="67">
        <f t="shared" si="0"/>
        <v>660000</v>
      </c>
      <c r="G9" s="68">
        <f t="shared" ref="G9:G22" si="1">SUM(C9:F9)</f>
        <v>1485000</v>
      </c>
    </row>
    <row r="10" spans="2:7" x14ac:dyDescent="0.2">
      <c r="B10" s="64" t="str">
        <f>+'Sales compensation model'!B33</f>
        <v>Sales rep 3</v>
      </c>
      <c r="C10" s="67">
        <f t="shared" ref="C10:F22" si="2">C29+C48+C67</f>
        <v>615000</v>
      </c>
      <c r="D10" s="67">
        <f t="shared" si="2"/>
        <v>468000</v>
      </c>
      <c r="E10" s="67">
        <f t="shared" si="2"/>
        <v>345000</v>
      </c>
      <c r="F10" s="67">
        <f t="shared" si="2"/>
        <v>507000</v>
      </c>
      <c r="G10" s="68">
        <f t="shared" si="1"/>
        <v>1935000</v>
      </c>
    </row>
    <row r="11" spans="2:7" x14ac:dyDescent="0.2">
      <c r="B11" s="64" t="str">
        <f>+'Sales compensation model'!B34</f>
        <v>Sales rep 4</v>
      </c>
      <c r="C11" s="67">
        <f t="shared" si="2"/>
        <v>312000</v>
      </c>
      <c r="D11" s="67">
        <f t="shared" si="2"/>
        <v>201000</v>
      </c>
      <c r="E11" s="67">
        <f t="shared" si="2"/>
        <v>345000</v>
      </c>
      <c r="F11" s="67">
        <f t="shared" si="2"/>
        <v>276000</v>
      </c>
      <c r="G11" s="68">
        <f t="shared" si="1"/>
        <v>1134000</v>
      </c>
    </row>
    <row r="12" spans="2:7" x14ac:dyDescent="0.2">
      <c r="B12" s="64" t="str">
        <f>+'Sales compensation model'!B35</f>
        <v>Sales rep 5</v>
      </c>
      <c r="C12" s="67">
        <f t="shared" si="2"/>
        <v>201000</v>
      </c>
      <c r="D12" s="67">
        <f t="shared" si="2"/>
        <v>246000</v>
      </c>
      <c r="E12" s="67">
        <f t="shared" si="2"/>
        <v>276000</v>
      </c>
      <c r="F12" s="67">
        <f t="shared" si="2"/>
        <v>312000</v>
      </c>
      <c r="G12" s="68">
        <f t="shared" si="1"/>
        <v>1035000</v>
      </c>
    </row>
    <row r="13" spans="2:7" x14ac:dyDescent="0.2">
      <c r="B13" s="64" t="str">
        <f>+'Sales compensation model'!B36</f>
        <v>Sales rep 6</v>
      </c>
      <c r="C13" s="67">
        <f t="shared" si="2"/>
        <v>406340</v>
      </c>
      <c r="D13" s="67">
        <f t="shared" si="2"/>
        <v>292000</v>
      </c>
      <c r="E13" s="67">
        <f t="shared" si="2"/>
        <v>108000</v>
      </c>
      <c r="F13" s="67">
        <f t="shared" si="2"/>
        <v>294000</v>
      </c>
      <c r="G13" s="68">
        <f t="shared" si="1"/>
        <v>1100340</v>
      </c>
    </row>
    <row r="14" spans="2:7" x14ac:dyDescent="0.2">
      <c r="B14" s="64" t="str">
        <f>+'Sales compensation model'!B37</f>
        <v>Sales rep 7</v>
      </c>
      <c r="C14" s="67">
        <f t="shared" si="2"/>
        <v>642000</v>
      </c>
      <c r="D14" s="67">
        <f t="shared" si="2"/>
        <v>474000</v>
      </c>
      <c r="E14" s="67">
        <f t="shared" si="2"/>
        <v>336000</v>
      </c>
      <c r="F14" s="67">
        <f t="shared" si="2"/>
        <v>306000</v>
      </c>
      <c r="G14" s="68">
        <f t="shared" si="1"/>
        <v>1758000</v>
      </c>
    </row>
    <row r="15" spans="2:7" x14ac:dyDescent="0.2">
      <c r="B15" s="64" t="str">
        <f>+'Sales compensation model'!B38</f>
        <v>Sales rep 8</v>
      </c>
      <c r="C15" s="67">
        <f t="shared" si="2"/>
        <v>372000</v>
      </c>
      <c r="D15" s="67">
        <f t="shared" si="2"/>
        <v>507000</v>
      </c>
      <c r="E15" s="67">
        <f t="shared" si="2"/>
        <v>144000</v>
      </c>
      <c r="F15" s="67">
        <f t="shared" si="2"/>
        <v>405000</v>
      </c>
      <c r="G15" s="68">
        <f t="shared" si="1"/>
        <v>1428000</v>
      </c>
    </row>
    <row r="16" spans="2:7" x14ac:dyDescent="0.2">
      <c r="B16" s="64" t="str">
        <f>+'Sales compensation model'!B39</f>
        <v>Sales rep 9</v>
      </c>
      <c r="C16" s="67">
        <f t="shared" si="2"/>
        <v>558000</v>
      </c>
      <c r="D16" s="67">
        <f t="shared" si="2"/>
        <v>411000</v>
      </c>
      <c r="E16" s="67">
        <f t="shared" si="2"/>
        <v>105000</v>
      </c>
      <c r="F16" s="67">
        <f t="shared" si="2"/>
        <v>438000</v>
      </c>
      <c r="G16" s="68">
        <f t="shared" si="1"/>
        <v>1512000</v>
      </c>
    </row>
    <row r="17" spans="2:9" x14ac:dyDescent="0.2">
      <c r="B17" s="64" t="str">
        <f>+'Sales compensation model'!B40</f>
        <v>Sales rep 10</v>
      </c>
      <c r="C17" s="67">
        <f t="shared" si="2"/>
        <v>468000</v>
      </c>
      <c r="D17" s="67">
        <f t="shared" si="2"/>
        <v>435000</v>
      </c>
      <c r="E17" s="67">
        <f t="shared" si="2"/>
        <v>546000</v>
      </c>
      <c r="F17" s="67">
        <f t="shared" si="2"/>
        <v>342000</v>
      </c>
      <c r="G17" s="68">
        <f t="shared" si="1"/>
        <v>1791000</v>
      </c>
    </row>
    <row r="18" spans="2:9" x14ac:dyDescent="0.2">
      <c r="B18" s="64" t="str">
        <f>+'Sales compensation model'!B41</f>
        <v>Sales rep 11</v>
      </c>
      <c r="C18" s="67">
        <f t="shared" si="2"/>
        <v>396000</v>
      </c>
      <c r="D18" s="67">
        <f t="shared" si="2"/>
        <v>216000</v>
      </c>
      <c r="E18" s="67">
        <f t="shared" si="2"/>
        <v>213000</v>
      </c>
      <c r="F18" s="67">
        <f t="shared" si="2"/>
        <v>132000</v>
      </c>
      <c r="G18" s="68">
        <f t="shared" si="1"/>
        <v>957000</v>
      </c>
    </row>
    <row r="19" spans="2:9" x14ac:dyDescent="0.2">
      <c r="B19" s="64" t="str">
        <f>+'Sales compensation model'!B42</f>
        <v>Sales rep 12</v>
      </c>
      <c r="C19" s="67">
        <f t="shared" si="2"/>
        <v>528000</v>
      </c>
      <c r="D19" s="67">
        <f t="shared" si="2"/>
        <v>378000</v>
      </c>
      <c r="E19" s="67">
        <f t="shared" si="2"/>
        <v>276000</v>
      </c>
      <c r="F19" s="67">
        <f t="shared" si="2"/>
        <v>168000</v>
      </c>
      <c r="G19" s="68">
        <f t="shared" si="1"/>
        <v>1350000</v>
      </c>
    </row>
    <row r="20" spans="2:9" x14ac:dyDescent="0.2">
      <c r="B20" s="64" t="str">
        <f>+'Sales compensation model'!B43</f>
        <v>Sales rep 13</v>
      </c>
      <c r="C20" s="67">
        <f t="shared" si="2"/>
        <v>168000</v>
      </c>
      <c r="D20" s="67">
        <f t="shared" si="2"/>
        <v>144000</v>
      </c>
      <c r="E20" s="67">
        <f t="shared" si="2"/>
        <v>186000</v>
      </c>
      <c r="F20" s="67">
        <f t="shared" si="2"/>
        <v>72000</v>
      </c>
      <c r="G20" s="68">
        <f t="shared" si="1"/>
        <v>570000</v>
      </c>
    </row>
    <row r="21" spans="2:9" x14ac:dyDescent="0.2">
      <c r="B21" s="64" t="str">
        <f>+'Sales compensation model'!B44</f>
        <v>Sales rep 14</v>
      </c>
      <c r="C21" s="67">
        <f t="shared" si="2"/>
        <v>294000</v>
      </c>
      <c r="D21" s="67">
        <f t="shared" si="2"/>
        <v>312000</v>
      </c>
      <c r="E21" s="67">
        <f t="shared" si="2"/>
        <v>267000</v>
      </c>
      <c r="F21" s="67">
        <f t="shared" si="2"/>
        <v>333000</v>
      </c>
      <c r="G21" s="68">
        <f t="shared" si="1"/>
        <v>1206000</v>
      </c>
    </row>
    <row r="22" spans="2:9" x14ac:dyDescent="0.2">
      <c r="B22" s="64" t="str">
        <f>+'Sales compensation model'!B45</f>
        <v>Sales rep 15</v>
      </c>
      <c r="C22" s="67">
        <f t="shared" si="2"/>
        <v>333000</v>
      </c>
      <c r="D22" s="67">
        <f t="shared" si="2"/>
        <v>276000</v>
      </c>
      <c r="E22" s="67">
        <f t="shared" si="2"/>
        <v>12000</v>
      </c>
      <c r="F22" s="67">
        <f t="shared" si="2"/>
        <v>411000</v>
      </c>
      <c r="G22" s="68">
        <f t="shared" si="1"/>
        <v>1032000</v>
      </c>
    </row>
    <row r="23" spans="2:9" x14ac:dyDescent="0.2">
      <c r="B23" s="33" t="s">
        <v>7</v>
      </c>
      <c r="C23" s="69">
        <f>SUM(C8:C22)</f>
        <v>5947340</v>
      </c>
      <c r="D23" s="69">
        <f>SUM(D8:D22)</f>
        <v>4690000</v>
      </c>
      <c r="E23" s="69">
        <f>SUM(E8:E22)</f>
        <v>3534000</v>
      </c>
      <c r="F23" s="69">
        <f>SUM(F8:F22)</f>
        <v>5274000</v>
      </c>
      <c r="G23" s="70">
        <f>SUM(G8:G22)</f>
        <v>19445340</v>
      </c>
    </row>
    <row r="25" spans="2:9" x14ac:dyDescent="0.2">
      <c r="B25" s="30" t="s">
        <v>34</v>
      </c>
      <c r="C25" s="31"/>
      <c r="D25" s="31"/>
      <c r="E25" s="31"/>
      <c r="F25" s="31"/>
      <c r="G25" s="32"/>
    </row>
    <row r="26" spans="2:9" x14ac:dyDescent="0.2">
      <c r="B26" s="38"/>
      <c r="C26" s="39" t="s">
        <v>0</v>
      </c>
      <c r="D26" s="39" t="s">
        <v>1</v>
      </c>
      <c r="E26" s="39" t="s">
        <v>2</v>
      </c>
      <c r="F26" s="39" t="s">
        <v>3</v>
      </c>
      <c r="G26" s="40" t="s">
        <v>4</v>
      </c>
    </row>
    <row r="27" spans="2:9" x14ac:dyDescent="0.2">
      <c r="B27" s="64" t="str">
        <f>B8</f>
        <v>Sales rep 1</v>
      </c>
      <c r="C27" s="36">
        <v>98000</v>
      </c>
      <c r="D27" s="36">
        <v>0</v>
      </c>
      <c r="E27" s="36">
        <v>80000</v>
      </c>
      <c r="F27" s="36">
        <v>206000</v>
      </c>
      <c r="G27" s="66">
        <f>SUM(C27:F27)</f>
        <v>384000</v>
      </c>
    </row>
    <row r="28" spans="2:9" x14ac:dyDescent="0.2">
      <c r="B28" s="64" t="str">
        <f t="shared" ref="B28:B41" si="3">B9</f>
        <v>Sales rep 2</v>
      </c>
      <c r="C28" s="37">
        <v>120000</v>
      </c>
      <c r="D28" s="37">
        <v>110000</v>
      </c>
      <c r="E28" s="37">
        <v>45000</v>
      </c>
      <c r="F28" s="37">
        <v>220000</v>
      </c>
      <c r="G28" s="68">
        <f t="shared" ref="G28:G41" si="4">SUM(C28:F28)</f>
        <v>495000</v>
      </c>
    </row>
    <row r="29" spans="2:9" x14ac:dyDescent="0.2">
      <c r="B29" s="64" t="str">
        <f t="shared" si="3"/>
        <v>Sales rep 3</v>
      </c>
      <c r="C29" s="37">
        <v>205000</v>
      </c>
      <c r="D29" s="37">
        <v>156000</v>
      </c>
      <c r="E29" s="37">
        <v>115000</v>
      </c>
      <c r="F29" s="37">
        <v>169000</v>
      </c>
      <c r="G29" s="68">
        <f t="shared" si="4"/>
        <v>645000</v>
      </c>
      <c r="I29" s="9"/>
    </row>
    <row r="30" spans="2:9" x14ac:dyDescent="0.2">
      <c r="B30" s="64" t="str">
        <f t="shared" si="3"/>
        <v>Sales rep 4</v>
      </c>
      <c r="C30" s="37">
        <v>104000</v>
      </c>
      <c r="D30" s="37">
        <v>67000</v>
      </c>
      <c r="E30" s="37">
        <v>115000</v>
      </c>
      <c r="F30" s="37">
        <v>92000</v>
      </c>
      <c r="G30" s="68">
        <f t="shared" si="4"/>
        <v>378000</v>
      </c>
    </row>
    <row r="31" spans="2:9" x14ac:dyDescent="0.2">
      <c r="B31" s="64" t="str">
        <f t="shared" si="3"/>
        <v>Sales rep 5</v>
      </c>
      <c r="C31" s="37">
        <v>67000</v>
      </c>
      <c r="D31" s="37">
        <v>82000</v>
      </c>
      <c r="E31" s="37">
        <v>92000</v>
      </c>
      <c r="F31" s="37">
        <v>104000</v>
      </c>
      <c r="G31" s="68">
        <f t="shared" si="4"/>
        <v>345000</v>
      </c>
    </row>
    <row r="32" spans="2:9" x14ac:dyDescent="0.2">
      <c r="B32" s="64" t="str">
        <f t="shared" si="3"/>
        <v>Sales rep 6</v>
      </c>
      <c r="C32" s="37">
        <v>115000</v>
      </c>
      <c r="D32" s="37">
        <v>84000</v>
      </c>
      <c r="E32" s="37">
        <v>36000</v>
      </c>
      <c r="F32" s="37">
        <v>98000</v>
      </c>
      <c r="G32" s="68">
        <f t="shared" si="4"/>
        <v>333000</v>
      </c>
    </row>
    <row r="33" spans="2:9" x14ac:dyDescent="0.2">
      <c r="B33" s="64" t="str">
        <f t="shared" si="3"/>
        <v>Sales rep 7</v>
      </c>
      <c r="C33" s="37">
        <v>214000</v>
      </c>
      <c r="D33" s="37">
        <v>158000</v>
      </c>
      <c r="E33" s="37">
        <v>112000</v>
      </c>
      <c r="F33" s="37">
        <v>102000</v>
      </c>
      <c r="G33" s="68">
        <f t="shared" si="4"/>
        <v>586000</v>
      </c>
    </row>
    <row r="34" spans="2:9" x14ac:dyDescent="0.2">
      <c r="B34" s="64" t="str">
        <f t="shared" si="3"/>
        <v>Sales rep 8</v>
      </c>
      <c r="C34" s="37">
        <v>124000</v>
      </c>
      <c r="D34" s="37">
        <v>169000</v>
      </c>
      <c r="E34" s="37">
        <v>48000</v>
      </c>
      <c r="F34" s="37">
        <v>135000</v>
      </c>
      <c r="G34" s="68">
        <f t="shared" si="4"/>
        <v>476000</v>
      </c>
    </row>
    <row r="35" spans="2:9" x14ac:dyDescent="0.2">
      <c r="B35" s="64" t="str">
        <f t="shared" si="3"/>
        <v>Sales rep 9</v>
      </c>
      <c r="C35" s="37">
        <v>186000</v>
      </c>
      <c r="D35" s="37">
        <v>137000</v>
      </c>
      <c r="E35" s="37">
        <v>35000</v>
      </c>
      <c r="F35" s="37">
        <v>146000</v>
      </c>
      <c r="G35" s="68">
        <f t="shared" si="4"/>
        <v>504000</v>
      </c>
    </row>
    <row r="36" spans="2:9" x14ac:dyDescent="0.2">
      <c r="B36" s="64" t="str">
        <f t="shared" si="3"/>
        <v>Sales rep 10</v>
      </c>
      <c r="C36" s="37">
        <v>156000</v>
      </c>
      <c r="D36" s="37">
        <v>145000</v>
      </c>
      <c r="E36" s="37">
        <v>182000</v>
      </c>
      <c r="F36" s="37">
        <v>114000</v>
      </c>
      <c r="G36" s="68">
        <f t="shared" si="4"/>
        <v>597000</v>
      </c>
    </row>
    <row r="37" spans="2:9" x14ac:dyDescent="0.2">
      <c r="B37" s="64" t="str">
        <f t="shared" si="3"/>
        <v>Sales rep 11</v>
      </c>
      <c r="C37" s="37">
        <v>132000</v>
      </c>
      <c r="D37" s="37">
        <v>72000</v>
      </c>
      <c r="E37" s="37">
        <v>71000</v>
      </c>
      <c r="F37" s="37">
        <v>44000</v>
      </c>
      <c r="G37" s="68">
        <f t="shared" si="4"/>
        <v>319000</v>
      </c>
    </row>
    <row r="38" spans="2:9" x14ac:dyDescent="0.2">
      <c r="B38" s="64" t="str">
        <f t="shared" si="3"/>
        <v>Sales rep 12</v>
      </c>
      <c r="C38" s="37">
        <v>176000</v>
      </c>
      <c r="D38" s="37">
        <v>126000</v>
      </c>
      <c r="E38" s="37">
        <v>92000</v>
      </c>
      <c r="F38" s="37">
        <v>56000</v>
      </c>
      <c r="G38" s="68">
        <f t="shared" si="4"/>
        <v>450000</v>
      </c>
    </row>
    <row r="39" spans="2:9" x14ac:dyDescent="0.2">
      <c r="B39" s="64" t="str">
        <f t="shared" si="3"/>
        <v>Sales rep 13</v>
      </c>
      <c r="C39" s="37">
        <v>56000</v>
      </c>
      <c r="D39" s="37">
        <v>48000</v>
      </c>
      <c r="E39" s="37">
        <v>62000</v>
      </c>
      <c r="F39" s="37">
        <v>24000</v>
      </c>
      <c r="G39" s="68">
        <f t="shared" si="4"/>
        <v>190000</v>
      </c>
    </row>
    <row r="40" spans="2:9" x14ac:dyDescent="0.2">
      <c r="B40" s="64" t="str">
        <f t="shared" si="3"/>
        <v>Sales rep 14</v>
      </c>
      <c r="C40" s="37">
        <v>98000</v>
      </c>
      <c r="D40" s="37">
        <v>104000</v>
      </c>
      <c r="E40" s="37">
        <v>89000</v>
      </c>
      <c r="F40" s="37">
        <v>111000</v>
      </c>
      <c r="G40" s="68">
        <f t="shared" si="4"/>
        <v>402000</v>
      </c>
    </row>
    <row r="41" spans="2:9" x14ac:dyDescent="0.2">
      <c r="B41" s="64" t="str">
        <f t="shared" si="3"/>
        <v>Sales rep 15</v>
      </c>
      <c r="C41" s="37">
        <v>111000</v>
      </c>
      <c r="D41" s="37">
        <v>92000</v>
      </c>
      <c r="E41" s="37">
        <v>4000</v>
      </c>
      <c r="F41" s="37">
        <v>137000</v>
      </c>
      <c r="G41" s="68">
        <f t="shared" si="4"/>
        <v>344000</v>
      </c>
    </row>
    <row r="42" spans="2:9" x14ac:dyDescent="0.2">
      <c r="B42" s="33" t="s">
        <v>7</v>
      </c>
      <c r="C42" s="69">
        <f>SUM(C27:C41)</f>
        <v>1962000</v>
      </c>
      <c r="D42" s="69">
        <f>SUM(D27:D41)</f>
        <v>1550000</v>
      </c>
      <c r="E42" s="69">
        <f>SUM(E27:E41)</f>
        <v>1178000</v>
      </c>
      <c r="F42" s="69">
        <f>SUM(F27:F41)</f>
        <v>1758000</v>
      </c>
      <c r="G42" s="70">
        <f>SUM(G27:G41)</f>
        <v>6448000</v>
      </c>
    </row>
    <row r="43" spans="2:9" x14ac:dyDescent="0.2">
      <c r="I43" s="9"/>
    </row>
    <row r="44" spans="2:9" x14ac:dyDescent="0.2">
      <c r="B44" s="30" t="s">
        <v>35</v>
      </c>
      <c r="C44" s="31"/>
      <c r="D44" s="31"/>
      <c r="E44" s="31"/>
      <c r="F44" s="31"/>
      <c r="G44" s="32"/>
    </row>
    <row r="45" spans="2:9" x14ac:dyDescent="0.2">
      <c r="B45" s="38"/>
      <c r="C45" s="39" t="s">
        <v>0</v>
      </c>
      <c r="D45" s="39" t="s">
        <v>1</v>
      </c>
      <c r="E45" s="39" t="s">
        <v>2</v>
      </c>
      <c r="F45" s="39" t="s">
        <v>3</v>
      </c>
      <c r="G45" s="40" t="s">
        <v>4</v>
      </c>
    </row>
    <row r="46" spans="2:9" x14ac:dyDescent="0.2">
      <c r="B46" s="64" t="str">
        <f>B8</f>
        <v>Sales rep 1</v>
      </c>
      <c r="C46" s="36">
        <v>98000</v>
      </c>
      <c r="D46" s="36">
        <v>0</v>
      </c>
      <c r="E46" s="36">
        <v>80000</v>
      </c>
      <c r="F46" s="36">
        <v>206000</v>
      </c>
      <c r="G46" s="66">
        <f>SUM(C46:F46)</f>
        <v>384000</v>
      </c>
    </row>
    <row r="47" spans="2:9" x14ac:dyDescent="0.2">
      <c r="B47" s="64" t="str">
        <f t="shared" ref="B47:B60" si="5">B9</f>
        <v>Sales rep 2</v>
      </c>
      <c r="C47" s="37">
        <v>120000</v>
      </c>
      <c r="D47" s="37">
        <v>110000</v>
      </c>
      <c r="E47" s="37">
        <v>45000</v>
      </c>
      <c r="F47" s="37">
        <v>220000</v>
      </c>
      <c r="G47" s="68">
        <f t="shared" ref="G47:G60" si="6">SUM(C47:F47)</f>
        <v>495000</v>
      </c>
    </row>
    <row r="48" spans="2:9" x14ac:dyDescent="0.2">
      <c r="B48" s="64" t="str">
        <f t="shared" si="5"/>
        <v>Sales rep 3</v>
      </c>
      <c r="C48" s="37">
        <v>205000</v>
      </c>
      <c r="D48" s="37">
        <v>156000</v>
      </c>
      <c r="E48" s="37">
        <v>115000</v>
      </c>
      <c r="F48" s="37">
        <v>169000</v>
      </c>
      <c r="G48" s="68">
        <f t="shared" si="6"/>
        <v>645000</v>
      </c>
    </row>
    <row r="49" spans="2:7" x14ac:dyDescent="0.2">
      <c r="B49" s="64" t="str">
        <f t="shared" si="5"/>
        <v>Sales rep 4</v>
      </c>
      <c r="C49" s="37">
        <v>104000</v>
      </c>
      <c r="D49" s="37">
        <v>67000</v>
      </c>
      <c r="E49" s="37">
        <v>115000</v>
      </c>
      <c r="F49" s="37">
        <v>92000</v>
      </c>
      <c r="G49" s="68">
        <f t="shared" si="6"/>
        <v>378000</v>
      </c>
    </row>
    <row r="50" spans="2:7" x14ac:dyDescent="0.2">
      <c r="B50" s="64" t="str">
        <f t="shared" si="5"/>
        <v>Sales rep 5</v>
      </c>
      <c r="C50" s="37">
        <v>67000</v>
      </c>
      <c r="D50" s="37">
        <v>82000</v>
      </c>
      <c r="E50" s="37">
        <v>92000</v>
      </c>
      <c r="F50" s="37">
        <v>104000</v>
      </c>
      <c r="G50" s="68">
        <f t="shared" si="6"/>
        <v>345000</v>
      </c>
    </row>
    <row r="51" spans="2:7" x14ac:dyDescent="0.2">
      <c r="B51" s="64" t="str">
        <f t="shared" si="5"/>
        <v>Sales rep 6</v>
      </c>
      <c r="C51" s="37">
        <v>145670</v>
      </c>
      <c r="D51" s="37">
        <v>104000</v>
      </c>
      <c r="E51" s="37">
        <v>36000</v>
      </c>
      <c r="F51" s="37">
        <v>98000</v>
      </c>
      <c r="G51" s="68">
        <f t="shared" si="6"/>
        <v>383670</v>
      </c>
    </row>
    <row r="52" spans="2:7" x14ac:dyDescent="0.2">
      <c r="B52" s="64" t="str">
        <f t="shared" si="5"/>
        <v>Sales rep 7</v>
      </c>
      <c r="C52" s="37">
        <v>214000</v>
      </c>
      <c r="D52" s="37">
        <v>158000</v>
      </c>
      <c r="E52" s="37">
        <v>112000</v>
      </c>
      <c r="F52" s="37">
        <v>102000</v>
      </c>
      <c r="G52" s="68">
        <f t="shared" si="6"/>
        <v>586000</v>
      </c>
    </row>
    <row r="53" spans="2:7" x14ac:dyDescent="0.2">
      <c r="B53" s="64" t="str">
        <f t="shared" si="5"/>
        <v>Sales rep 8</v>
      </c>
      <c r="C53" s="37">
        <v>124000</v>
      </c>
      <c r="D53" s="37">
        <v>169000</v>
      </c>
      <c r="E53" s="37">
        <v>48000</v>
      </c>
      <c r="F53" s="37">
        <v>135000</v>
      </c>
      <c r="G53" s="68">
        <f t="shared" si="6"/>
        <v>476000</v>
      </c>
    </row>
    <row r="54" spans="2:7" x14ac:dyDescent="0.2">
      <c r="B54" s="64" t="str">
        <f t="shared" si="5"/>
        <v>Sales rep 9</v>
      </c>
      <c r="C54" s="37">
        <v>186000</v>
      </c>
      <c r="D54" s="37">
        <v>137000</v>
      </c>
      <c r="E54" s="37">
        <v>35000</v>
      </c>
      <c r="F54" s="37">
        <v>146000</v>
      </c>
      <c r="G54" s="68">
        <f t="shared" si="6"/>
        <v>504000</v>
      </c>
    </row>
    <row r="55" spans="2:7" x14ac:dyDescent="0.2">
      <c r="B55" s="64" t="str">
        <f t="shared" si="5"/>
        <v>Sales rep 10</v>
      </c>
      <c r="C55" s="37">
        <v>156000</v>
      </c>
      <c r="D55" s="37">
        <v>145000</v>
      </c>
      <c r="E55" s="37">
        <v>182000</v>
      </c>
      <c r="F55" s="37">
        <v>114000</v>
      </c>
      <c r="G55" s="68">
        <f t="shared" si="6"/>
        <v>597000</v>
      </c>
    </row>
    <row r="56" spans="2:7" x14ac:dyDescent="0.2">
      <c r="B56" s="64" t="str">
        <f t="shared" si="5"/>
        <v>Sales rep 11</v>
      </c>
      <c r="C56" s="37">
        <v>132000</v>
      </c>
      <c r="D56" s="37">
        <v>72000</v>
      </c>
      <c r="E56" s="37">
        <v>71000</v>
      </c>
      <c r="F56" s="37">
        <v>44000</v>
      </c>
      <c r="G56" s="68">
        <f t="shared" si="6"/>
        <v>319000</v>
      </c>
    </row>
    <row r="57" spans="2:7" x14ac:dyDescent="0.2">
      <c r="B57" s="64" t="str">
        <f t="shared" si="5"/>
        <v>Sales rep 12</v>
      </c>
      <c r="C57" s="37">
        <v>176000</v>
      </c>
      <c r="D57" s="37">
        <v>126000</v>
      </c>
      <c r="E57" s="37">
        <v>92000</v>
      </c>
      <c r="F57" s="37">
        <v>56000</v>
      </c>
      <c r="G57" s="68">
        <f t="shared" si="6"/>
        <v>450000</v>
      </c>
    </row>
    <row r="58" spans="2:7" x14ac:dyDescent="0.2">
      <c r="B58" s="64" t="str">
        <f t="shared" si="5"/>
        <v>Sales rep 13</v>
      </c>
      <c r="C58" s="37">
        <v>56000</v>
      </c>
      <c r="D58" s="37">
        <v>48000</v>
      </c>
      <c r="E58" s="37">
        <v>62000</v>
      </c>
      <c r="F58" s="37">
        <v>24000</v>
      </c>
      <c r="G58" s="68">
        <f t="shared" si="6"/>
        <v>190000</v>
      </c>
    </row>
    <row r="59" spans="2:7" x14ac:dyDescent="0.2">
      <c r="B59" s="64" t="str">
        <f t="shared" si="5"/>
        <v>Sales rep 14</v>
      </c>
      <c r="C59" s="37">
        <v>98000</v>
      </c>
      <c r="D59" s="37">
        <v>104000</v>
      </c>
      <c r="E59" s="37">
        <v>89000</v>
      </c>
      <c r="F59" s="37">
        <v>111000</v>
      </c>
      <c r="G59" s="68">
        <f t="shared" si="6"/>
        <v>402000</v>
      </c>
    </row>
    <row r="60" spans="2:7" x14ac:dyDescent="0.2">
      <c r="B60" s="64" t="str">
        <f t="shared" si="5"/>
        <v>Sales rep 15</v>
      </c>
      <c r="C60" s="37">
        <v>111000</v>
      </c>
      <c r="D60" s="37">
        <v>92000</v>
      </c>
      <c r="E60" s="37">
        <v>4000</v>
      </c>
      <c r="F60" s="37">
        <v>137000</v>
      </c>
      <c r="G60" s="68">
        <f t="shared" si="6"/>
        <v>344000</v>
      </c>
    </row>
    <row r="61" spans="2:7" x14ac:dyDescent="0.2">
      <c r="B61" s="33" t="s">
        <v>7</v>
      </c>
      <c r="C61" s="69">
        <f>SUM(C46:C60)</f>
        <v>1992670</v>
      </c>
      <c r="D61" s="69">
        <f>SUM(D46:D60)</f>
        <v>1570000</v>
      </c>
      <c r="E61" s="69">
        <f>SUM(E46:E60)</f>
        <v>1178000</v>
      </c>
      <c r="F61" s="69">
        <f>SUM(F46:F60)</f>
        <v>1758000</v>
      </c>
      <c r="G61" s="70">
        <f>SUM(G46:G60)</f>
        <v>6498670</v>
      </c>
    </row>
    <row r="62" spans="2:7" x14ac:dyDescent="0.2">
      <c r="C62" s="8"/>
      <c r="D62" s="8"/>
      <c r="E62" s="8"/>
      <c r="F62" s="8"/>
      <c r="G62" s="8"/>
    </row>
    <row r="63" spans="2:7" x14ac:dyDescent="0.2">
      <c r="B63" s="30" t="s">
        <v>36</v>
      </c>
      <c r="C63" s="31"/>
      <c r="D63" s="31"/>
      <c r="E63" s="31"/>
      <c r="F63" s="31"/>
      <c r="G63" s="32"/>
    </row>
    <row r="64" spans="2:7" x14ac:dyDescent="0.2">
      <c r="B64" s="38"/>
      <c r="C64" s="39" t="s">
        <v>0</v>
      </c>
      <c r="D64" s="39" t="s">
        <v>1</v>
      </c>
      <c r="E64" s="39" t="s">
        <v>2</v>
      </c>
      <c r="F64" s="39" t="s">
        <v>3</v>
      </c>
      <c r="G64" s="40" t="s">
        <v>4</v>
      </c>
    </row>
    <row r="65" spans="2:7" x14ac:dyDescent="0.2">
      <c r="B65" s="64" t="str">
        <f>B8</f>
        <v>Sales rep 1</v>
      </c>
      <c r="C65" s="36">
        <v>98000</v>
      </c>
      <c r="D65" s="36">
        <v>0</v>
      </c>
      <c r="E65" s="36">
        <v>80000</v>
      </c>
      <c r="F65" s="36">
        <v>206000</v>
      </c>
      <c r="G65" s="66">
        <f>SUM(C65:F65)</f>
        <v>384000</v>
      </c>
    </row>
    <row r="66" spans="2:7" x14ac:dyDescent="0.2">
      <c r="B66" s="64" t="str">
        <f t="shared" ref="B66:B79" si="7">B9</f>
        <v>Sales rep 2</v>
      </c>
      <c r="C66" s="37">
        <v>120000</v>
      </c>
      <c r="D66" s="37">
        <v>110000</v>
      </c>
      <c r="E66" s="37">
        <v>45000</v>
      </c>
      <c r="F66" s="37">
        <v>220000</v>
      </c>
      <c r="G66" s="68">
        <f t="shared" ref="G66:G79" si="8">SUM(C66:F66)</f>
        <v>495000</v>
      </c>
    </row>
    <row r="67" spans="2:7" x14ac:dyDescent="0.2">
      <c r="B67" s="64" t="str">
        <f t="shared" si="7"/>
        <v>Sales rep 3</v>
      </c>
      <c r="C67" s="37">
        <v>205000</v>
      </c>
      <c r="D67" s="37">
        <v>156000</v>
      </c>
      <c r="E67" s="37">
        <v>115000</v>
      </c>
      <c r="F67" s="37">
        <v>169000</v>
      </c>
      <c r="G67" s="68">
        <f t="shared" si="8"/>
        <v>645000</v>
      </c>
    </row>
    <row r="68" spans="2:7" x14ac:dyDescent="0.2">
      <c r="B68" s="64" t="str">
        <f t="shared" si="7"/>
        <v>Sales rep 4</v>
      </c>
      <c r="C68" s="37">
        <v>104000</v>
      </c>
      <c r="D68" s="37">
        <v>67000</v>
      </c>
      <c r="E68" s="37">
        <v>115000</v>
      </c>
      <c r="F68" s="37">
        <v>92000</v>
      </c>
      <c r="G68" s="68">
        <f t="shared" si="8"/>
        <v>378000</v>
      </c>
    </row>
    <row r="69" spans="2:7" x14ac:dyDescent="0.2">
      <c r="B69" s="64" t="str">
        <f t="shared" si="7"/>
        <v>Sales rep 5</v>
      </c>
      <c r="C69" s="37">
        <v>67000</v>
      </c>
      <c r="D69" s="37">
        <v>82000</v>
      </c>
      <c r="E69" s="37">
        <v>92000</v>
      </c>
      <c r="F69" s="37">
        <v>104000</v>
      </c>
      <c r="G69" s="68">
        <f t="shared" si="8"/>
        <v>345000</v>
      </c>
    </row>
    <row r="70" spans="2:7" x14ac:dyDescent="0.2">
      <c r="B70" s="64" t="str">
        <f t="shared" si="7"/>
        <v>Sales rep 6</v>
      </c>
      <c r="C70" s="37">
        <v>145670</v>
      </c>
      <c r="D70" s="37">
        <v>104000</v>
      </c>
      <c r="E70" s="37">
        <v>36000</v>
      </c>
      <c r="F70" s="37">
        <v>98000</v>
      </c>
      <c r="G70" s="68">
        <f t="shared" si="8"/>
        <v>383670</v>
      </c>
    </row>
    <row r="71" spans="2:7" x14ac:dyDescent="0.2">
      <c r="B71" s="64" t="str">
        <f t="shared" si="7"/>
        <v>Sales rep 7</v>
      </c>
      <c r="C71" s="37">
        <v>214000</v>
      </c>
      <c r="D71" s="37">
        <v>158000</v>
      </c>
      <c r="E71" s="37">
        <v>112000</v>
      </c>
      <c r="F71" s="37">
        <v>102000</v>
      </c>
      <c r="G71" s="68">
        <f t="shared" si="8"/>
        <v>586000</v>
      </c>
    </row>
    <row r="72" spans="2:7" x14ac:dyDescent="0.2">
      <c r="B72" s="64" t="str">
        <f t="shared" si="7"/>
        <v>Sales rep 8</v>
      </c>
      <c r="C72" s="37">
        <v>124000</v>
      </c>
      <c r="D72" s="37">
        <v>169000</v>
      </c>
      <c r="E72" s="37">
        <v>48000</v>
      </c>
      <c r="F72" s="37">
        <v>135000</v>
      </c>
      <c r="G72" s="68">
        <f t="shared" si="8"/>
        <v>476000</v>
      </c>
    </row>
    <row r="73" spans="2:7" x14ac:dyDescent="0.2">
      <c r="B73" s="64" t="str">
        <f t="shared" si="7"/>
        <v>Sales rep 9</v>
      </c>
      <c r="C73" s="37">
        <v>186000</v>
      </c>
      <c r="D73" s="37">
        <v>137000</v>
      </c>
      <c r="E73" s="37">
        <v>35000</v>
      </c>
      <c r="F73" s="37">
        <v>146000</v>
      </c>
      <c r="G73" s="68">
        <f t="shared" si="8"/>
        <v>504000</v>
      </c>
    </row>
    <row r="74" spans="2:7" x14ac:dyDescent="0.2">
      <c r="B74" s="64" t="str">
        <f t="shared" si="7"/>
        <v>Sales rep 10</v>
      </c>
      <c r="C74" s="37">
        <v>156000</v>
      </c>
      <c r="D74" s="37">
        <v>145000</v>
      </c>
      <c r="E74" s="37">
        <v>182000</v>
      </c>
      <c r="F74" s="37">
        <v>114000</v>
      </c>
      <c r="G74" s="68">
        <f t="shared" si="8"/>
        <v>597000</v>
      </c>
    </row>
    <row r="75" spans="2:7" x14ac:dyDescent="0.2">
      <c r="B75" s="64" t="str">
        <f t="shared" si="7"/>
        <v>Sales rep 11</v>
      </c>
      <c r="C75" s="37">
        <v>132000</v>
      </c>
      <c r="D75" s="37">
        <v>72000</v>
      </c>
      <c r="E75" s="37">
        <v>71000</v>
      </c>
      <c r="F75" s="37">
        <v>44000</v>
      </c>
      <c r="G75" s="68">
        <f t="shared" si="8"/>
        <v>319000</v>
      </c>
    </row>
    <row r="76" spans="2:7" x14ac:dyDescent="0.2">
      <c r="B76" s="64" t="str">
        <f t="shared" si="7"/>
        <v>Sales rep 12</v>
      </c>
      <c r="C76" s="37">
        <v>176000</v>
      </c>
      <c r="D76" s="37">
        <v>126000</v>
      </c>
      <c r="E76" s="37">
        <v>92000</v>
      </c>
      <c r="F76" s="37">
        <v>56000</v>
      </c>
      <c r="G76" s="68">
        <f t="shared" si="8"/>
        <v>450000</v>
      </c>
    </row>
    <row r="77" spans="2:7" x14ac:dyDescent="0.2">
      <c r="B77" s="64" t="str">
        <f t="shared" si="7"/>
        <v>Sales rep 13</v>
      </c>
      <c r="C77" s="37">
        <v>56000</v>
      </c>
      <c r="D77" s="37">
        <v>48000</v>
      </c>
      <c r="E77" s="37">
        <v>62000</v>
      </c>
      <c r="F77" s="37">
        <v>24000</v>
      </c>
      <c r="G77" s="68">
        <f t="shared" si="8"/>
        <v>190000</v>
      </c>
    </row>
    <row r="78" spans="2:7" x14ac:dyDescent="0.2">
      <c r="B78" s="64" t="str">
        <f t="shared" si="7"/>
        <v>Sales rep 14</v>
      </c>
      <c r="C78" s="37">
        <v>98000</v>
      </c>
      <c r="D78" s="37">
        <v>104000</v>
      </c>
      <c r="E78" s="37">
        <v>89000</v>
      </c>
      <c r="F78" s="37">
        <v>111000</v>
      </c>
      <c r="G78" s="68">
        <f t="shared" si="8"/>
        <v>402000</v>
      </c>
    </row>
    <row r="79" spans="2:7" x14ac:dyDescent="0.2">
      <c r="B79" s="64" t="str">
        <f t="shared" si="7"/>
        <v>Sales rep 15</v>
      </c>
      <c r="C79" s="37">
        <v>111000</v>
      </c>
      <c r="D79" s="37">
        <v>92000</v>
      </c>
      <c r="E79" s="37">
        <v>4000</v>
      </c>
      <c r="F79" s="37">
        <v>137000</v>
      </c>
      <c r="G79" s="68">
        <f t="shared" si="8"/>
        <v>344000</v>
      </c>
    </row>
    <row r="80" spans="2:7" x14ac:dyDescent="0.2">
      <c r="B80" s="33" t="s">
        <v>7</v>
      </c>
      <c r="C80" s="69">
        <f>SUM(C65:C79)</f>
        <v>1992670</v>
      </c>
      <c r="D80" s="69">
        <f>SUM(D65:D79)</f>
        <v>1570000</v>
      </c>
      <c r="E80" s="69">
        <f>SUM(E65:E79)</f>
        <v>1178000</v>
      </c>
      <c r="F80" s="69">
        <f>SUM(F65:F79)</f>
        <v>1758000</v>
      </c>
      <c r="G80" s="70">
        <f>SUM(G65:G79)</f>
        <v>6498670</v>
      </c>
    </row>
    <row r="82" spans="2:7" x14ac:dyDescent="0.2">
      <c r="B82" s="30" t="s">
        <v>37</v>
      </c>
      <c r="C82" s="31"/>
      <c r="D82" s="31"/>
      <c r="E82" s="31"/>
      <c r="F82" s="31"/>
      <c r="G82" s="32"/>
    </row>
    <row r="83" spans="2:7" x14ac:dyDescent="0.2">
      <c r="B83" s="38"/>
      <c r="C83" s="39" t="s">
        <v>0</v>
      </c>
      <c r="D83" s="39" t="s">
        <v>1</v>
      </c>
      <c r="E83" s="39" t="s">
        <v>2</v>
      </c>
      <c r="F83" s="39" t="s">
        <v>3</v>
      </c>
      <c r="G83" s="40" t="s">
        <v>4</v>
      </c>
    </row>
    <row r="84" spans="2:7" x14ac:dyDescent="0.2">
      <c r="B84" s="64" t="str">
        <f>+B8</f>
        <v>Sales rep 1</v>
      </c>
      <c r="C84" s="65">
        <f>(C27*'Sales compensation model'!$C$23)+('Sales attainment analysis'!C46*'Sales compensation model'!$C$24)+('Sales attainment analysis'!C65*'Sales compensation model'!$C$25)</f>
        <v>15680</v>
      </c>
      <c r="D84" s="65">
        <f>(D27*'Sales compensation model'!$C$23)+('Sales attainment analysis'!D46*'Sales compensation model'!$C$24)+('Sales attainment analysis'!D65*'Sales compensation model'!$C$25)</f>
        <v>0</v>
      </c>
      <c r="E84" s="65">
        <f>(E27*'Sales compensation model'!$C$23)+('Sales attainment analysis'!E46*'Sales compensation model'!$C$24)+('Sales attainment analysis'!E65*'Sales compensation model'!$C$25)</f>
        <v>12800</v>
      </c>
      <c r="F84" s="65">
        <f>(F27*'Sales compensation model'!$C$23)+('Sales attainment analysis'!F46*'Sales compensation model'!$C$24)+('Sales attainment analysis'!F65*'Sales compensation model'!$C$25)</f>
        <v>32960</v>
      </c>
      <c r="G84" s="66">
        <f>SUM(C84:F84)</f>
        <v>61440</v>
      </c>
    </row>
    <row r="85" spans="2:7" x14ac:dyDescent="0.2">
      <c r="B85" s="64" t="str">
        <f t="shared" ref="B85:B98" si="9">+B9</f>
        <v>Sales rep 2</v>
      </c>
      <c r="C85" s="67">
        <f>(C28*'Sales compensation model'!$C$23)+('Sales attainment analysis'!C47*'Sales compensation model'!$C$24)+('Sales attainment analysis'!C66*'Sales compensation model'!$C$25)</f>
        <v>19200</v>
      </c>
      <c r="D85" s="67">
        <f>(D28*'Sales compensation model'!$C$23)+('Sales attainment analysis'!D47*'Sales compensation model'!$C$24)+('Sales attainment analysis'!D66*'Sales compensation model'!$C$25)</f>
        <v>17600</v>
      </c>
      <c r="E85" s="67">
        <f>(E28*'Sales compensation model'!$C$23)+('Sales attainment analysis'!E47*'Sales compensation model'!$C$24)+('Sales attainment analysis'!E66*'Sales compensation model'!$C$25)</f>
        <v>7200</v>
      </c>
      <c r="F85" s="67">
        <f>(F28*'Sales compensation model'!$C$23)+('Sales attainment analysis'!F47*'Sales compensation model'!$C$24)+('Sales attainment analysis'!F66*'Sales compensation model'!$C$25)</f>
        <v>35200</v>
      </c>
      <c r="G85" s="68">
        <f t="shared" ref="G85:G98" si="10">SUM(C85:F85)</f>
        <v>79200</v>
      </c>
    </row>
    <row r="86" spans="2:7" x14ac:dyDescent="0.2">
      <c r="B86" s="64" t="str">
        <f t="shared" si="9"/>
        <v>Sales rep 3</v>
      </c>
      <c r="C86" s="67">
        <f>(C29*'Sales compensation model'!$C$23)+('Sales attainment analysis'!C48*'Sales compensation model'!$C$24)+('Sales attainment analysis'!C67*'Sales compensation model'!$C$25)</f>
        <v>32800</v>
      </c>
      <c r="D86" s="67">
        <f>(D29*'Sales compensation model'!$C$23)+('Sales attainment analysis'!D48*'Sales compensation model'!$C$24)+('Sales attainment analysis'!D67*'Sales compensation model'!$C$25)</f>
        <v>24960</v>
      </c>
      <c r="E86" s="67">
        <f>(E29*'Sales compensation model'!$C$23)+('Sales attainment analysis'!E48*'Sales compensation model'!$C$24)+('Sales attainment analysis'!E67*'Sales compensation model'!$C$25)</f>
        <v>18400</v>
      </c>
      <c r="F86" s="67">
        <f>(F29*'Sales compensation model'!$C$23)+('Sales attainment analysis'!F48*'Sales compensation model'!$C$24)+('Sales attainment analysis'!F67*'Sales compensation model'!$C$25)</f>
        <v>27040</v>
      </c>
      <c r="G86" s="68">
        <f t="shared" si="10"/>
        <v>103200</v>
      </c>
    </row>
    <row r="87" spans="2:7" x14ac:dyDescent="0.2">
      <c r="B87" s="64" t="str">
        <f t="shared" si="9"/>
        <v>Sales rep 4</v>
      </c>
      <c r="C87" s="67">
        <f>(C30*'Sales compensation model'!$C$23)+('Sales attainment analysis'!C49*'Sales compensation model'!$C$24)+('Sales attainment analysis'!C68*'Sales compensation model'!$C$25)</f>
        <v>16640</v>
      </c>
      <c r="D87" s="67">
        <f>(D30*'Sales compensation model'!$C$23)+('Sales attainment analysis'!D49*'Sales compensation model'!$C$24)+('Sales attainment analysis'!D68*'Sales compensation model'!$C$25)</f>
        <v>10720</v>
      </c>
      <c r="E87" s="67">
        <f>(E30*'Sales compensation model'!$C$23)+('Sales attainment analysis'!E49*'Sales compensation model'!$C$24)+('Sales attainment analysis'!E68*'Sales compensation model'!$C$25)</f>
        <v>18400</v>
      </c>
      <c r="F87" s="67">
        <f>(F30*'Sales compensation model'!$C$23)+('Sales attainment analysis'!F49*'Sales compensation model'!$C$24)+('Sales attainment analysis'!F68*'Sales compensation model'!$C$25)</f>
        <v>14720</v>
      </c>
      <c r="G87" s="68">
        <f t="shared" si="10"/>
        <v>60480</v>
      </c>
    </row>
    <row r="88" spans="2:7" x14ac:dyDescent="0.2">
      <c r="B88" s="64" t="str">
        <f t="shared" si="9"/>
        <v>Sales rep 5</v>
      </c>
      <c r="C88" s="67">
        <f>(C31*'Sales compensation model'!$C$23)+('Sales attainment analysis'!C50*'Sales compensation model'!$C$24)+('Sales attainment analysis'!C69*'Sales compensation model'!$C$25)</f>
        <v>10720</v>
      </c>
      <c r="D88" s="67">
        <f>(D31*'Sales compensation model'!$C$23)+('Sales attainment analysis'!D50*'Sales compensation model'!$C$24)+('Sales attainment analysis'!D69*'Sales compensation model'!$C$25)</f>
        <v>13120</v>
      </c>
      <c r="E88" s="67">
        <f>(E31*'Sales compensation model'!$C$23)+('Sales attainment analysis'!E50*'Sales compensation model'!$C$24)+('Sales attainment analysis'!E69*'Sales compensation model'!$C$25)</f>
        <v>14720</v>
      </c>
      <c r="F88" s="67">
        <f>(F31*'Sales compensation model'!$C$23)+('Sales attainment analysis'!F50*'Sales compensation model'!$C$24)+('Sales attainment analysis'!F69*'Sales compensation model'!$C$25)</f>
        <v>16640</v>
      </c>
      <c r="G88" s="68">
        <f t="shared" si="10"/>
        <v>55200</v>
      </c>
    </row>
    <row r="89" spans="2:7" x14ac:dyDescent="0.2">
      <c r="B89" s="64" t="str">
        <f t="shared" si="9"/>
        <v>Sales rep 6</v>
      </c>
      <c r="C89" s="67">
        <f>(C32*'Sales compensation model'!$C$23)+('Sales attainment analysis'!C51*'Sales compensation model'!$C$24)+('Sales attainment analysis'!C70*'Sales compensation model'!$C$25)</f>
        <v>20853.599999999999</v>
      </c>
      <c r="D89" s="67">
        <f>(D32*'Sales compensation model'!$C$23)+('Sales attainment analysis'!D51*'Sales compensation model'!$C$24)+('Sales attainment analysis'!D70*'Sales compensation model'!$C$25)</f>
        <v>15040</v>
      </c>
      <c r="E89" s="67">
        <f>(E32*'Sales compensation model'!$C$23)+('Sales attainment analysis'!E51*'Sales compensation model'!$C$24)+('Sales attainment analysis'!E70*'Sales compensation model'!$C$25)</f>
        <v>5760</v>
      </c>
      <c r="F89" s="67">
        <f>(F32*'Sales compensation model'!$C$23)+('Sales attainment analysis'!F51*'Sales compensation model'!$C$24)+('Sales attainment analysis'!F70*'Sales compensation model'!$C$25)</f>
        <v>15680</v>
      </c>
      <c r="G89" s="68">
        <f t="shared" si="10"/>
        <v>57333.599999999999</v>
      </c>
    </row>
    <row r="90" spans="2:7" x14ac:dyDescent="0.2">
      <c r="B90" s="64" t="str">
        <f t="shared" si="9"/>
        <v>Sales rep 7</v>
      </c>
      <c r="C90" s="67">
        <f>(C33*'Sales compensation model'!$C$23)+('Sales attainment analysis'!C52*'Sales compensation model'!$C$24)+('Sales attainment analysis'!C71*'Sales compensation model'!$C$25)</f>
        <v>34240</v>
      </c>
      <c r="D90" s="67">
        <f>(D33*'Sales compensation model'!$C$23)+('Sales attainment analysis'!D52*'Sales compensation model'!$C$24)+('Sales attainment analysis'!D71*'Sales compensation model'!$C$25)</f>
        <v>25280</v>
      </c>
      <c r="E90" s="67">
        <f>(E33*'Sales compensation model'!$C$23)+('Sales attainment analysis'!E52*'Sales compensation model'!$C$24)+('Sales attainment analysis'!E71*'Sales compensation model'!$C$25)</f>
        <v>17920</v>
      </c>
      <c r="F90" s="67">
        <f>(F33*'Sales compensation model'!$C$23)+('Sales attainment analysis'!F52*'Sales compensation model'!$C$24)+('Sales attainment analysis'!F71*'Sales compensation model'!$C$25)</f>
        <v>16320</v>
      </c>
      <c r="G90" s="68">
        <f t="shared" si="10"/>
        <v>93760</v>
      </c>
    </row>
    <row r="91" spans="2:7" x14ac:dyDescent="0.2">
      <c r="B91" s="64" t="str">
        <f t="shared" si="9"/>
        <v>Sales rep 8</v>
      </c>
      <c r="C91" s="67">
        <f>(C34*'Sales compensation model'!$C$23)+('Sales attainment analysis'!C53*'Sales compensation model'!$C$24)+('Sales attainment analysis'!C72*'Sales compensation model'!$C$25)</f>
        <v>19840</v>
      </c>
      <c r="D91" s="67">
        <f>(D34*'Sales compensation model'!$C$23)+('Sales attainment analysis'!D53*'Sales compensation model'!$C$24)+('Sales attainment analysis'!D72*'Sales compensation model'!$C$25)</f>
        <v>27040</v>
      </c>
      <c r="E91" s="67">
        <f>(E34*'Sales compensation model'!$C$23)+('Sales attainment analysis'!E53*'Sales compensation model'!$C$24)+('Sales attainment analysis'!E72*'Sales compensation model'!$C$25)</f>
        <v>7680</v>
      </c>
      <c r="F91" s="67">
        <f>(F34*'Sales compensation model'!$C$23)+('Sales attainment analysis'!F53*'Sales compensation model'!$C$24)+('Sales attainment analysis'!F72*'Sales compensation model'!$C$25)</f>
        <v>21600</v>
      </c>
      <c r="G91" s="68">
        <f t="shared" si="10"/>
        <v>76160</v>
      </c>
    </row>
    <row r="92" spans="2:7" x14ac:dyDescent="0.2">
      <c r="B92" s="64" t="str">
        <f t="shared" si="9"/>
        <v>Sales rep 9</v>
      </c>
      <c r="C92" s="67">
        <f>(C35*'Sales compensation model'!$C$23)+('Sales attainment analysis'!C54*'Sales compensation model'!$C$24)+('Sales attainment analysis'!C73*'Sales compensation model'!$C$25)</f>
        <v>29760</v>
      </c>
      <c r="D92" s="67">
        <f>(D35*'Sales compensation model'!$C$23)+('Sales attainment analysis'!D54*'Sales compensation model'!$C$24)+('Sales attainment analysis'!D73*'Sales compensation model'!$C$25)</f>
        <v>21920</v>
      </c>
      <c r="E92" s="67">
        <f>(E35*'Sales compensation model'!$C$23)+('Sales attainment analysis'!E54*'Sales compensation model'!$C$24)+('Sales attainment analysis'!E73*'Sales compensation model'!$C$25)</f>
        <v>5600</v>
      </c>
      <c r="F92" s="67">
        <f>(F35*'Sales compensation model'!$C$23)+('Sales attainment analysis'!F54*'Sales compensation model'!$C$24)+('Sales attainment analysis'!F73*'Sales compensation model'!$C$25)</f>
        <v>23360</v>
      </c>
      <c r="G92" s="68">
        <f t="shared" si="10"/>
        <v>80640</v>
      </c>
    </row>
    <row r="93" spans="2:7" x14ac:dyDescent="0.2">
      <c r="B93" s="64" t="str">
        <f t="shared" si="9"/>
        <v>Sales rep 10</v>
      </c>
      <c r="C93" s="67">
        <f>(C36*'Sales compensation model'!$C$23)+('Sales attainment analysis'!C55*'Sales compensation model'!$C$24)+('Sales attainment analysis'!C74*'Sales compensation model'!$C$25)</f>
        <v>24960</v>
      </c>
      <c r="D93" s="67">
        <f>(D36*'Sales compensation model'!$C$23)+('Sales attainment analysis'!D55*'Sales compensation model'!$C$24)+('Sales attainment analysis'!D74*'Sales compensation model'!$C$25)</f>
        <v>23200</v>
      </c>
      <c r="E93" s="67">
        <f>(E36*'Sales compensation model'!$C$23)+('Sales attainment analysis'!E55*'Sales compensation model'!$C$24)+('Sales attainment analysis'!E74*'Sales compensation model'!$C$25)</f>
        <v>29120</v>
      </c>
      <c r="F93" s="67">
        <f>(F36*'Sales compensation model'!$C$23)+('Sales attainment analysis'!F55*'Sales compensation model'!$C$24)+('Sales attainment analysis'!F74*'Sales compensation model'!$C$25)</f>
        <v>18240</v>
      </c>
      <c r="G93" s="68">
        <f t="shared" si="10"/>
        <v>95520</v>
      </c>
    </row>
    <row r="94" spans="2:7" x14ac:dyDescent="0.2">
      <c r="B94" s="64" t="str">
        <f t="shared" si="9"/>
        <v>Sales rep 11</v>
      </c>
      <c r="C94" s="67">
        <f>(C37*'Sales compensation model'!$C$23)+('Sales attainment analysis'!C56*'Sales compensation model'!$C$24)+('Sales attainment analysis'!C75*'Sales compensation model'!$C$25)</f>
        <v>21120</v>
      </c>
      <c r="D94" s="67">
        <f>(D37*'Sales compensation model'!$C$23)+('Sales attainment analysis'!D56*'Sales compensation model'!$C$24)+('Sales attainment analysis'!D75*'Sales compensation model'!$C$25)</f>
        <v>11520</v>
      </c>
      <c r="E94" s="67">
        <f>(E37*'Sales compensation model'!$C$23)+('Sales attainment analysis'!E56*'Sales compensation model'!$C$24)+('Sales attainment analysis'!E75*'Sales compensation model'!$C$25)</f>
        <v>11360</v>
      </c>
      <c r="F94" s="67">
        <f>(F37*'Sales compensation model'!$C$23)+('Sales attainment analysis'!F56*'Sales compensation model'!$C$24)+('Sales attainment analysis'!F75*'Sales compensation model'!$C$25)</f>
        <v>7040</v>
      </c>
      <c r="G94" s="68">
        <f t="shared" si="10"/>
        <v>51040</v>
      </c>
    </row>
    <row r="95" spans="2:7" x14ac:dyDescent="0.2">
      <c r="B95" s="64" t="str">
        <f t="shared" si="9"/>
        <v>Sales rep 12</v>
      </c>
      <c r="C95" s="67">
        <f>(C38*'Sales compensation model'!$C$23)+('Sales attainment analysis'!C57*'Sales compensation model'!$C$24)+('Sales attainment analysis'!C76*'Sales compensation model'!$C$25)</f>
        <v>28160</v>
      </c>
      <c r="D95" s="67">
        <f>(D38*'Sales compensation model'!$C$23)+('Sales attainment analysis'!D57*'Sales compensation model'!$C$24)+('Sales attainment analysis'!D76*'Sales compensation model'!$C$25)</f>
        <v>20160</v>
      </c>
      <c r="E95" s="67">
        <f>(E38*'Sales compensation model'!$C$23)+('Sales attainment analysis'!E57*'Sales compensation model'!$C$24)+('Sales attainment analysis'!E76*'Sales compensation model'!$C$25)</f>
        <v>14720</v>
      </c>
      <c r="F95" s="67">
        <f>(F38*'Sales compensation model'!$C$23)+('Sales attainment analysis'!F57*'Sales compensation model'!$C$24)+('Sales attainment analysis'!F76*'Sales compensation model'!$C$25)</f>
        <v>8960</v>
      </c>
      <c r="G95" s="68">
        <f t="shared" si="10"/>
        <v>72000</v>
      </c>
    </row>
    <row r="96" spans="2:7" x14ac:dyDescent="0.2">
      <c r="B96" s="64" t="str">
        <f t="shared" si="9"/>
        <v>Sales rep 13</v>
      </c>
      <c r="C96" s="67">
        <f>(C39*'Sales compensation model'!$C$23)+('Sales attainment analysis'!C58*'Sales compensation model'!$C$24)+('Sales attainment analysis'!C77*'Sales compensation model'!$C$25)</f>
        <v>8960</v>
      </c>
      <c r="D96" s="67">
        <f>(D39*'Sales compensation model'!$C$23)+('Sales attainment analysis'!D58*'Sales compensation model'!$C$24)+('Sales attainment analysis'!D77*'Sales compensation model'!$C$25)</f>
        <v>7680</v>
      </c>
      <c r="E96" s="67">
        <f>(E39*'Sales compensation model'!$C$23)+('Sales attainment analysis'!E58*'Sales compensation model'!$C$24)+('Sales attainment analysis'!E77*'Sales compensation model'!$C$25)</f>
        <v>9920</v>
      </c>
      <c r="F96" s="67">
        <f>(F39*'Sales compensation model'!$C$23)+('Sales attainment analysis'!F58*'Sales compensation model'!$C$24)+('Sales attainment analysis'!F77*'Sales compensation model'!$C$25)</f>
        <v>3840</v>
      </c>
      <c r="G96" s="68">
        <f t="shared" si="10"/>
        <v>30400</v>
      </c>
    </row>
    <row r="97" spans="2:7" x14ac:dyDescent="0.2">
      <c r="B97" s="64" t="str">
        <f t="shared" si="9"/>
        <v>Sales rep 14</v>
      </c>
      <c r="C97" s="67">
        <f>(C40*'Sales compensation model'!$C$23)+('Sales attainment analysis'!C59*'Sales compensation model'!$C$24)+('Sales attainment analysis'!C78*'Sales compensation model'!$C$25)</f>
        <v>15680</v>
      </c>
      <c r="D97" s="67">
        <f>(D40*'Sales compensation model'!$C$23)+('Sales attainment analysis'!D59*'Sales compensation model'!$C$24)+('Sales attainment analysis'!D78*'Sales compensation model'!$C$25)</f>
        <v>16640</v>
      </c>
      <c r="E97" s="67">
        <f>(E40*'Sales compensation model'!$C$23)+('Sales attainment analysis'!E59*'Sales compensation model'!$C$24)+('Sales attainment analysis'!E78*'Sales compensation model'!$C$25)</f>
        <v>14240</v>
      </c>
      <c r="F97" s="67">
        <f>(F40*'Sales compensation model'!$C$23)+('Sales attainment analysis'!F59*'Sales compensation model'!$C$24)+('Sales attainment analysis'!F78*'Sales compensation model'!$C$25)</f>
        <v>17760</v>
      </c>
      <c r="G97" s="68">
        <f t="shared" si="10"/>
        <v>64320</v>
      </c>
    </row>
    <row r="98" spans="2:7" x14ac:dyDescent="0.2">
      <c r="B98" s="64" t="str">
        <f t="shared" si="9"/>
        <v>Sales rep 15</v>
      </c>
      <c r="C98" s="67">
        <f>(C41*'Sales compensation model'!$C$23)+('Sales attainment analysis'!C60*'Sales compensation model'!$C$24)+('Sales attainment analysis'!C79*'Sales compensation model'!$C$25)</f>
        <v>17760</v>
      </c>
      <c r="D98" s="67">
        <f>(D41*'Sales compensation model'!$C$23)+('Sales attainment analysis'!D60*'Sales compensation model'!$C$24)+('Sales attainment analysis'!D79*'Sales compensation model'!$C$25)</f>
        <v>14720</v>
      </c>
      <c r="E98" s="67">
        <f>(E41*'Sales compensation model'!$C$23)+('Sales attainment analysis'!E60*'Sales compensation model'!$C$24)+('Sales attainment analysis'!E79*'Sales compensation model'!$C$25)</f>
        <v>640</v>
      </c>
      <c r="F98" s="67">
        <f>(F41*'Sales compensation model'!$C$23)+('Sales attainment analysis'!F60*'Sales compensation model'!$C$24)+('Sales attainment analysis'!F79*'Sales compensation model'!$C$25)</f>
        <v>21920</v>
      </c>
      <c r="G98" s="68">
        <f t="shared" si="10"/>
        <v>55040</v>
      </c>
    </row>
    <row r="99" spans="2:7" x14ac:dyDescent="0.2">
      <c r="B99" s="33" t="s">
        <v>7</v>
      </c>
      <c r="C99" s="69">
        <f>SUM(C84:C98)</f>
        <v>316373.59999999998</v>
      </c>
      <c r="D99" s="69">
        <f>SUM(D84:D98)</f>
        <v>249600</v>
      </c>
      <c r="E99" s="69">
        <f>SUM(E84:E98)</f>
        <v>188480</v>
      </c>
      <c r="F99" s="69">
        <f>SUM(F84:F98)</f>
        <v>281280</v>
      </c>
      <c r="G99" s="70">
        <f>SUM(G84:G98)</f>
        <v>1035733.6</v>
      </c>
    </row>
    <row r="101" spans="2:7" x14ac:dyDescent="0.2">
      <c r="B101" s="30" t="s">
        <v>38</v>
      </c>
      <c r="C101" s="31"/>
      <c r="D101" s="31"/>
      <c r="E101" s="31"/>
      <c r="F101" s="31"/>
      <c r="G101" s="32"/>
    </row>
    <row r="102" spans="2:7" x14ac:dyDescent="0.2">
      <c r="B102" s="38"/>
      <c r="C102" s="39" t="s">
        <v>0</v>
      </c>
      <c r="D102" s="39" t="s">
        <v>1</v>
      </c>
      <c r="E102" s="39" t="s">
        <v>2</v>
      </c>
      <c r="F102" s="39" t="s">
        <v>3</v>
      </c>
      <c r="G102" s="40" t="s">
        <v>4</v>
      </c>
    </row>
    <row r="103" spans="2:7" x14ac:dyDescent="0.2">
      <c r="B103" s="64" t="str">
        <f>+B84</f>
        <v>Sales rep 1</v>
      </c>
      <c r="C103" s="73">
        <f>+C8/'Sales compensation model'!D31</f>
        <v>0.66666666666666663</v>
      </c>
      <c r="D103" s="73">
        <f>+D8/'Sales compensation model'!E31</f>
        <v>0</v>
      </c>
      <c r="E103" s="73">
        <f>+E8/'Sales compensation model'!F31</f>
        <v>0.47619047619047616</v>
      </c>
      <c r="F103" s="73">
        <f>+F8/'Sales compensation model'!G31</f>
        <v>1.1540616246498598</v>
      </c>
      <c r="G103" s="74">
        <f>+G8/'Sales compensation model'!H31</f>
        <v>0.58986175115207373</v>
      </c>
    </row>
    <row r="104" spans="2:7" x14ac:dyDescent="0.2">
      <c r="B104" s="64" t="str">
        <f t="shared" ref="B104:B117" si="11">+B85</f>
        <v>Sales rep 2</v>
      </c>
      <c r="C104" s="73">
        <f>+C9/'Sales compensation model'!D32</f>
        <v>0.81632653061224492</v>
      </c>
      <c r="D104" s="73">
        <f>+D9/'Sales compensation model'!E32</f>
        <v>0.69841269841269837</v>
      </c>
      <c r="E104" s="73">
        <f>+E9/'Sales compensation model'!F32</f>
        <v>0.26785714285714285</v>
      </c>
      <c r="F104" s="73">
        <f>+F9/'Sales compensation model'!G32</f>
        <v>1.2324929971988796</v>
      </c>
      <c r="G104" s="74">
        <f>+G9/'Sales compensation model'!H32</f>
        <v>0.76036866359447008</v>
      </c>
    </row>
    <row r="105" spans="2:7" x14ac:dyDescent="0.2">
      <c r="B105" s="64" t="str">
        <f t="shared" si="11"/>
        <v>Sales rep 3</v>
      </c>
      <c r="C105" s="73">
        <f>+C10/'Sales compensation model'!D33</f>
        <v>1.7431972789115646</v>
      </c>
      <c r="D105" s="73">
        <f>+D10/'Sales compensation model'!E33</f>
        <v>1.2380952380952381</v>
      </c>
      <c r="E105" s="73">
        <f>+E10/'Sales compensation model'!F33</f>
        <v>0.85565476190476186</v>
      </c>
      <c r="F105" s="73">
        <f>+F10/'Sales compensation model'!G33</f>
        <v>1.1834733893557423</v>
      </c>
      <c r="G105" s="74">
        <f>+G10/'Sales compensation model'!H33</f>
        <v>1.2384792626728112</v>
      </c>
    </row>
    <row r="106" spans="2:7" x14ac:dyDescent="0.2">
      <c r="B106" s="64" t="str">
        <f t="shared" si="11"/>
        <v>Sales rep 4</v>
      </c>
      <c r="C106" s="73">
        <f>+C11/'Sales compensation model'!D34</f>
        <v>1.1791383219954648</v>
      </c>
      <c r="D106" s="73">
        <f>+D11/'Sales compensation model'!E34</f>
        <v>0.70899470899470896</v>
      </c>
      <c r="E106" s="73">
        <f>+E11/'Sales compensation model'!F34</f>
        <v>1.1408730158730158</v>
      </c>
      <c r="F106" s="73">
        <f>+F11/'Sales compensation model'!G34</f>
        <v>0.8590102707749766</v>
      </c>
      <c r="G106" s="74">
        <f>+G11/'Sales compensation model'!H34</f>
        <v>0.967741935483871</v>
      </c>
    </row>
    <row r="107" spans="2:7" x14ac:dyDescent="0.2">
      <c r="B107" s="64" t="str">
        <f t="shared" si="11"/>
        <v>Sales rep 5</v>
      </c>
      <c r="C107" s="73">
        <f>+C12/'Sales compensation model'!D35</f>
        <v>0.75963718820861681</v>
      </c>
      <c r="D107" s="73">
        <f>+D12/'Sales compensation model'!E35</f>
        <v>0.86772486772486768</v>
      </c>
      <c r="E107" s="73">
        <f>+E12/'Sales compensation model'!F35</f>
        <v>0.91269841269841268</v>
      </c>
      <c r="F107" s="73">
        <f>+F12/'Sales compensation model'!G35</f>
        <v>0.97105508870214752</v>
      </c>
      <c r="G107" s="74">
        <f>+G12/'Sales compensation model'!H35</f>
        <v>0.88325652841781876</v>
      </c>
    </row>
    <row r="108" spans="2:7" x14ac:dyDescent="0.2">
      <c r="B108" s="64" t="str">
        <f t="shared" si="11"/>
        <v>Sales rep 6</v>
      </c>
      <c r="C108" s="73">
        <f>+C13/'Sales compensation model'!D36</f>
        <v>1.53567649281935</v>
      </c>
      <c r="D108" s="73">
        <f>+D13/'Sales compensation model'!E36</f>
        <v>1.0299823633156966</v>
      </c>
      <c r="E108" s="73">
        <f>+E13/'Sales compensation model'!F36</f>
        <v>0.35714285714285715</v>
      </c>
      <c r="F108" s="73">
        <f>+F13/'Sales compensation model'!G36</f>
        <v>0.91503267973856206</v>
      </c>
      <c r="G108" s="74">
        <f>+G13/'Sales compensation model'!H36</f>
        <v>0.93901689708141323</v>
      </c>
    </row>
    <row r="109" spans="2:7" x14ac:dyDescent="0.2">
      <c r="B109" s="64" t="str">
        <f t="shared" si="11"/>
        <v>Sales rep 7</v>
      </c>
      <c r="C109" s="73">
        <f>+C14/'Sales compensation model'!D37</f>
        <v>2.4263038548752833</v>
      </c>
      <c r="D109" s="73">
        <f>+D14/'Sales compensation model'!E37</f>
        <v>1.6719576719576719</v>
      </c>
      <c r="E109" s="73">
        <f>+E14/'Sales compensation model'!F37</f>
        <v>1.1111111111111112</v>
      </c>
      <c r="F109" s="73">
        <f>+F14/'Sales compensation model'!G37</f>
        <v>0.95238095238095233</v>
      </c>
      <c r="G109" s="74">
        <f>+G14/'Sales compensation model'!H37</f>
        <v>1.5002560163850487</v>
      </c>
    </row>
    <row r="110" spans="2:7" x14ac:dyDescent="0.2">
      <c r="B110" s="64" t="str">
        <f t="shared" si="11"/>
        <v>Sales rep 8</v>
      </c>
      <c r="C110" s="73">
        <f>+C15/'Sales compensation model'!D38</f>
        <v>1.4058956916099774</v>
      </c>
      <c r="D110" s="73">
        <f>+D15/'Sales compensation model'!E38</f>
        <v>1.7883597883597884</v>
      </c>
      <c r="E110" s="73">
        <f>+E15/'Sales compensation model'!F38</f>
        <v>0.47619047619047616</v>
      </c>
      <c r="F110" s="73">
        <f>+F15/'Sales compensation model'!G38</f>
        <v>1.2605042016806722</v>
      </c>
      <c r="G110" s="74">
        <f>+G15/'Sales compensation model'!H38</f>
        <v>1.2186379928315412</v>
      </c>
    </row>
    <row r="111" spans="2:7" x14ac:dyDescent="0.2">
      <c r="B111" s="64" t="str">
        <f t="shared" si="11"/>
        <v>Sales rep 9</v>
      </c>
      <c r="C111" s="73">
        <f>+C16/'Sales compensation model'!D39</f>
        <v>2.1088435374149661</v>
      </c>
      <c r="D111" s="73">
        <f>+D16/'Sales compensation model'!E39</f>
        <v>1.4497354497354498</v>
      </c>
      <c r="E111" s="73">
        <f>+E16/'Sales compensation model'!F39</f>
        <v>0.34722222222222221</v>
      </c>
      <c r="F111" s="73">
        <f>+F16/'Sales compensation model'!G39</f>
        <v>1.3632119514472456</v>
      </c>
      <c r="G111" s="74">
        <f>+G16/'Sales compensation model'!H39</f>
        <v>1.2903225806451613</v>
      </c>
    </row>
    <row r="112" spans="2:7" x14ac:dyDescent="0.2">
      <c r="B112" s="64" t="str">
        <f t="shared" si="11"/>
        <v>Sales rep 10</v>
      </c>
      <c r="C112" s="73">
        <f>+C17/'Sales compensation model'!D40</f>
        <v>1.7687074829931972</v>
      </c>
      <c r="D112" s="73">
        <f>+D17/'Sales compensation model'!E40</f>
        <v>1.5343915343915344</v>
      </c>
      <c r="E112" s="73">
        <f>+E17/'Sales compensation model'!F40</f>
        <v>1.8055555555555556</v>
      </c>
      <c r="F112" s="73">
        <f>+F17/'Sales compensation model'!G40</f>
        <v>1.0644257703081232</v>
      </c>
      <c r="G112" s="74">
        <f>+G17/'Sales compensation model'!H40</f>
        <v>1.5284178187403994</v>
      </c>
    </row>
    <row r="113" spans="2:7" x14ac:dyDescent="0.2">
      <c r="B113" s="64" t="str">
        <f t="shared" si="11"/>
        <v>Sales rep 11</v>
      </c>
      <c r="C113" s="73">
        <f>+C18/'Sales compensation model'!D41</f>
        <v>1.4965986394557824</v>
      </c>
      <c r="D113" s="73">
        <f>+D18/'Sales compensation model'!E41</f>
        <v>0.76190476190476186</v>
      </c>
      <c r="E113" s="73">
        <f>+E18/'Sales compensation model'!F41</f>
        <v>0.70436507936507942</v>
      </c>
      <c r="F113" s="73">
        <f>+F18/'Sales compensation model'!G41</f>
        <v>0.41083099906629317</v>
      </c>
      <c r="G113" s="74">
        <f>+G18/'Sales compensation model'!H41</f>
        <v>0.8166922683051715</v>
      </c>
    </row>
    <row r="114" spans="2:7" x14ac:dyDescent="0.2">
      <c r="B114" s="64" t="str">
        <f t="shared" si="11"/>
        <v>Sales rep 12</v>
      </c>
      <c r="C114" s="73">
        <f>+C19/'Sales compensation model'!D42</f>
        <v>1.9954648526077097</v>
      </c>
      <c r="D114" s="73">
        <f>+D19/'Sales compensation model'!E42</f>
        <v>1.3333333333333333</v>
      </c>
      <c r="E114" s="73">
        <f>+E19/'Sales compensation model'!F42</f>
        <v>0.91269841269841268</v>
      </c>
      <c r="F114" s="73">
        <f>+F19/'Sales compensation model'!G42</f>
        <v>0.52287581699346408</v>
      </c>
      <c r="G114" s="74">
        <f>+G19/'Sales compensation model'!H42</f>
        <v>1.1520737327188939</v>
      </c>
    </row>
    <row r="115" spans="2:7" x14ac:dyDescent="0.2">
      <c r="B115" s="64" t="str">
        <f t="shared" si="11"/>
        <v>Sales rep 13</v>
      </c>
      <c r="C115" s="73">
        <f>+C20/'Sales compensation model'!D43</f>
        <v>0.63492063492063489</v>
      </c>
      <c r="D115" s="73">
        <f>+D20/'Sales compensation model'!E43</f>
        <v>0.50793650793650791</v>
      </c>
      <c r="E115" s="73">
        <f>+E20/'Sales compensation model'!F43</f>
        <v>0.61507936507936511</v>
      </c>
      <c r="F115" s="73">
        <f>+F20/'Sales compensation model'!G43</f>
        <v>0.22408963585434175</v>
      </c>
      <c r="G115" s="74">
        <f>+G20/'Sales compensation model'!H43</f>
        <v>0.48643113159242191</v>
      </c>
    </row>
    <row r="116" spans="2:7" x14ac:dyDescent="0.2">
      <c r="B116" s="64" t="str">
        <f t="shared" si="11"/>
        <v>Sales rep 14</v>
      </c>
      <c r="C116" s="73">
        <f>+C21/'Sales compensation model'!D44</f>
        <v>1.1111111111111112</v>
      </c>
      <c r="D116" s="73">
        <f>+D21/'Sales compensation model'!E44</f>
        <v>1.1005291005291005</v>
      </c>
      <c r="E116" s="73">
        <f>+E21/'Sales compensation model'!F44</f>
        <v>0.88293650793650791</v>
      </c>
      <c r="F116" s="73">
        <f>+F21/'Sales compensation model'!G44</f>
        <v>1.0364145658263306</v>
      </c>
      <c r="G116" s="74">
        <f>+G21/'Sales compensation model'!H44</f>
        <v>1.0291858678955452</v>
      </c>
    </row>
    <row r="117" spans="2:7" x14ac:dyDescent="0.2">
      <c r="B117" s="64" t="str">
        <f t="shared" si="11"/>
        <v>Sales rep 15</v>
      </c>
      <c r="C117" s="73">
        <f>+C22/'Sales compensation model'!D45</f>
        <v>1.2585034013605443</v>
      </c>
      <c r="D117" s="73">
        <f>+D22/'Sales compensation model'!E45</f>
        <v>0.97354497354497349</v>
      </c>
      <c r="E117" s="73">
        <f>+E22/'Sales compensation model'!F45</f>
        <v>3.968253968253968E-2</v>
      </c>
      <c r="F117" s="73">
        <f>+F22/'Sales compensation model'!G45</f>
        <v>1.2791783380018673</v>
      </c>
      <c r="G117" s="74">
        <f>+G22/'Sales compensation model'!H45</f>
        <v>0.88069636456733236</v>
      </c>
    </row>
    <row r="118" spans="2:7" x14ac:dyDescent="0.2">
      <c r="B118" s="33" t="s">
        <v>7</v>
      </c>
      <c r="C118" s="71">
        <f>+C23/'Sales compensation model'!D46</f>
        <v>1.3486031746031746</v>
      </c>
      <c r="D118" s="71">
        <f>+D23/'Sales compensation model'!E46</f>
        <v>0.99259259259259258</v>
      </c>
      <c r="E118" s="71">
        <f>+E23/'Sales compensation model'!F46</f>
        <v>0.70119047619047614</v>
      </c>
      <c r="F118" s="71">
        <f>+F23/'Sales compensation model'!G46</f>
        <v>0.98487394957983199</v>
      </c>
      <c r="G118" s="72">
        <f>+G23/'Sales compensation model'!H46</f>
        <v>0.99566513056835637</v>
      </c>
    </row>
  </sheetData>
  <phoneticPr fontId="0" type="noConversion"/>
  <printOptions horizontalCentered="1"/>
  <pageMargins left="0.75" right="0.75" top="1" bottom="1" header="0.5" footer="0.5"/>
  <pageSetup scale="61" fitToHeight="2" orientation="portrait" r:id="rId1"/>
  <headerFooter alignWithMargins="0"/>
  <rowBreaks count="1" manualBreakCount="1">
    <brk id="8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icAssetId xmlns="145c5697-5eb5-440b-b2f1-a8273fb59250" xsi:nil="true"/>
    <AssetType xmlns="145c5697-5eb5-440b-b2f1-a8273fb59250">TP</AssetType>
    <Markets xmlns="145c5697-5eb5-440b-b2f1-a8273fb59250">en-us</Markets>
    <AppVer xmlns="145c5697-5eb5-440b-b2f1-a8273fb59250" xsi:nil="true"/>
    <AuthoringAssetId xmlns="145c5697-5eb5-440b-b2f1-a8273fb59250">TP001194570</AuthoringAssetId>
    <AssetId xmlns="145c5697-5eb5-440b-b2f1-a8273fb59250">TS001194570</AssetId>
  </documentManagement>
</p:properties>
</file>

<file path=customXml/itemProps1.xml><?xml version="1.0" encoding="utf-8"?>
<ds:datastoreItem xmlns:ds="http://schemas.openxmlformats.org/officeDocument/2006/customXml" ds:itemID="{65CD1207-CD61-4915-B52E-13B4B98201E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2E75A82-6792-4BC5-8ED0-A51546EF7D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BAD2C0-6348-4EDF-A0AA-06BA91BFCA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2C11474B-62B4-4434-A1AD-36C2ECF43D87}">
  <ds:schemaRefs>
    <ds:schemaRef ds:uri="http://schemas.microsoft.com/office/infopath/2007/PartnerControls"/>
    <ds:schemaRef ds:uri="http://purl.org/dc/dcmitype/"/>
    <ds:schemaRef ds:uri="145c5697-5eb5-440b-b2f1-a8273fb59250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Sales compensation model</vt:lpstr>
      <vt:lpstr>Sales attainment analysis</vt:lpstr>
      <vt:lpstr>Attainment analysis summary</vt:lpstr>
      <vt:lpstr>Revenue comparison</vt:lpstr>
      <vt:lpstr>'Sales attainment analysis'!Print_Area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compensation model</dc:title>
  <dc:creator>kemal</dc:creator>
  <cp:lastModifiedBy>kemal</cp:lastModifiedBy>
  <cp:lastPrinted>2005-04-01T22:04:04Z</cp:lastPrinted>
  <dcterms:created xsi:type="dcterms:W3CDTF">2004-05-24T19:31:51Z</dcterms:created>
  <dcterms:modified xsi:type="dcterms:W3CDTF">2012-03-21T09:04:57Z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>en-us</vt:lpwstr>
  </property>
  <property fmtid="{D5CDD505-2E9C-101B-9397-08002B2CF9AE}" pid="3" name="AssetType">
    <vt:lpwstr>TP</vt:lpwstr>
  </property>
  <property fmtid="{D5CDD505-2E9C-101B-9397-08002B2CF9AE}" pid="4" name="BugNumber">
    <vt:lpwstr>3746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TS001194570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Sales compensation model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EY001155981</vt:lpwstr>
  </property>
  <property fmtid="{D5CDD505-2E9C-101B-9397-08002B2CF9AE}" pid="21" name="SourceTitle">
    <vt:lpwstr>Sales compensation model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Never Localize</vt:lpwstr>
  </property>
  <property fmtid="{D5CDD505-2E9C-101B-9397-08002B2CF9AE}" pid="27" name="Applications">
    <vt:lpwstr>347;#Work Essentials 12;#79;#Template 12;#22;#Excel 2003;#23;#Microsoft Office Excel 2007</vt:lpwstr>
  </property>
  <property fmtid="{D5CDD505-2E9C-101B-9397-08002B2CF9AE}" pid="28" name="TemplateStatus">
    <vt:lpwstr>Complete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WE template</vt:lpwstr>
  </property>
  <property fmtid="{D5CDD505-2E9C-101B-9397-08002B2CF9AE}" pid="33" name="PublishStatusLookup">
    <vt:lpwstr>260262</vt:lpwstr>
  </property>
  <property fmtid="{D5CDD505-2E9C-101B-9397-08002B2CF9AE}" pid="34" name="TPClientViewer">
    <vt:lpwstr>Microsoft Office Excel</vt:lpwstr>
  </property>
  <property fmtid="{D5CDD505-2E9C-101B-9397-08002B2CF9AE}" pid="35" name="TPComponent">
    <vt:lpwstr>EXCELFiles</vt:lpwstr>
  </property>
  <property fmtid="{D5CDD505-2E9C-101B-9397-08002B2CF9AE}" pid="36" name="TPNamespace">
    <vt:lpwstr>EXCEL</vt:lpwstr>
  </property>
  <property fmtid="{D5CDD505-2E9C-101B-9397-08002B2CF9AE}" pid="37" name="APTrustLevel">
    <vt:lpwstr>1.00000000000000</vt:lpwstr>
  </property>
  <property fmtid="{D5CDD505-2E9C-101B-9397-08002B2CF9AE}" pid="38" name="TrustLevel">
    <vt:lpwstr>Microsoft Managed Content</vt:lpwstr>
  </property>
  <property fmtid="{D5CDD505-2E9C-101B-9397-08002B2CF9AE}" pid="39" name="Content Type">
    <vt:lpwstr>OOFile</vt:lpwstr>
  </property>
  <property fmtid="{D5CDD505-2E9C-101B-9397-08002B2CF9AE}" pid="40" name="AuthoringAssetId">
    <vt:lpwstr>TP001194570</vt:lpwstr>
  </property>
  <property fmtid="{D5CDD505-2E9C-101B-9397-08002B2CF9AE}" pid="41" name="NumericAssetId">
    <vt:lpwstr/>
  </property>
  <property fmtid="{D5CDD505-2E9C-101B-9397-08002B2CF9AE}" pid="42" name="AppVer">
    <vt:lpwstr/>
  </property>
</Properties>
</file>